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pcina01pc\Desktop\NOVI ZAVRŠNI 2024\"/>
    </mc:Choice>
  </mc:AlternateContent>
  <xr:revisionPtr revIDLastSave="0" documentId="13_ncr:1_{5B5B2166-2ED1-48C0-9A9C-5EDF658228D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D1458" i="1"/>
  <c r="G1458" i="1"/>
  <c r="J1458" i="1"/>
  <c r="C1459" i="1"/>
  <c r="D1459" i="1"/>
  <c r="H1459" i="1"/>
  <c r="C1460" i="1"/>
  <c r="D1460" i="1"/>
  <c r="G1460" i="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G1475"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C1492" i="1"/>
  <c r="G1492" i="1"/>
  <c r="H1492" i="1"/>
  <c r="C1494" i="1"/>
  <c r="C1495" i="1"/>
  <c r="C1496" i="1"/>
  <c r="G1496" i="1"/>
  <c r="H1496" i="1"/>
  <c r="C1497" i="1"/>
  <c r="G1497" i="1"/>
  <c r="H1497" i="1"/>
  <c r="C1498" i="1"/>
  <c r="C1500" i="1"/>
  <c r="G1500" i="1"/>
  <c r="H1500" i="1"/>
  <c r="C1502" i="1"/>
  <c r="C1503" i="1"/>
  <c r="H1503" i="1" s="1"/>
  <c r="G1503" i="1"/>
  <c r="C1504" i="1"/>
  <c r="G1504" i="1"/>
  <c r="H1504" i="1"/>
  <c r="C1505" i="1"/>
  <c r="G1505" i="1"/>
  <c r="H1505" i="1"/>
  <c r="C1506" i="1"/>
  <c r="C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C1541" i="1"/>
  <c r="G1541" i="1"/>
  <c r="H1541" i="1"/>
  <c r="C1542" i="1"/>
  <c r="C1543" i="1"/>
  <c r="H1543" i="1" s="1"/>
  <c r="G1543" i="1"/>
  <c r="C1544" i="1"/>
  <c r="G1544" i="1"/>
  <c r="H1544" i="1"/>
  <c r="H1545"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C1568" i="1"/>
  <c r="G1568" i="1"/>
  <c r="H1568" i="1"/>
  <c r="C1569" i="1"/>
  <c r="G1569" i="1"/>
  <c r="H1569" i="1"/>
  <c r="C1571" i="1"/>
  <c r="H1571" i="1" s="1"/>
  <c r="G1571" i="1"/>
  <c r="C1572" i="1"/>
  <c r="G1572" i="1"/>
  <c r="H1572" i="1"/>
  <c r="C1573" i="1"/>
  <c r="G1573" i="1"/>
  <c r="H1573" i="1"/>
  <c r="C1574" i="1"/>
  <c r="C1575" i="1"/>
  <c r="H1575" i="1" s="1"/>
  <c r="G1575" i="1"/>
  <c r="C1577" i="1"/>
  <c r="G1577" i="1"/>
  <c r="H1577" i="1"/>
  <c r="C1578" i="1"/>
  <c r="C1579" i="1"/>
  <c r="G1579" i="1"/>
  <c r="H1579" i="1"/>
  <c r="C1580" i="1"/>
  <c r="G1580" i="1"/>
  <c r="H1580" i="1"/>
  <c r="B246" i="9"/>
  <c r="E246" i="9"/>
  <c r="L246" i="9"/>
  <c r="F246" i="9" s="1"/>
  <c r="M246" i="9"/>
  <c r="E247" i="9"/>
  <c r="F247" i="9"/>
  <c r="L247" i="9"/>
  <c r="M247" i="9"/>
  <c r="E248" i="9"/>
  <c r="F248" i="9"/>
  <c r="L248" i="9"/>
  <c r="M248" i="9"/>
  <c r="E249" i="9"/>
  <c r="B249" i="9" s="1"/>
  <c r="L249" i="9"/>
  <c r="F249" i="9" s="1"/>
  <c r="M249" i="9"/>
  <c r="B250" i="9"/>
  <c r="E250" i="9"/>
  <c r="L250" i="9"/>
  <c r="F250" i="9" s="1"/>
  <c r="M250" i="9"/>
  <c r="E251" i="9"/>
  <c r="F251" i="9"/>
  <c r="L251" i="9"/>
  <c r="M251" i="9"/>
  <c r="E252" i="9"/>
  <c r="F252" i="9"/>
  <c r="L252" i="9"/>
  <c r="M252" i="9"/>
  <c r="E253" i="9"/>
  <c r="B253" i="9" s="1"/>
  <c r="L253" i="9"/>
  <c r="F253" i="9" s="1"/>
  <c r="M253" i="9"/>
  <c r="B254" i="9"/>
  <c r="E254" i="9"/>
  <c r="L254" i="9"/>
  <c r="F254" i="9" s="1"/>
  <c r="M254" i="9"/>
  <c r="E255" i="9"/>
  <c r="F255" i="9"/>
  <c r="L255" i="9"/>
  <c r="M255" i="9"/>
  <c r="E256" i="9"/>
  <c r="F256" i="9"/>
  <c r="L256" i="9"/>
  <c r="M256" i="9"/>
  <c r="E257" i="9"/>
  <c r="B257" i="9" s="1"/>
  <c r="L257" i="9"/>
  <c r="F257" i="9" s="1"/>
  <c r="M257" i="9"/>
  <c r="B258" i="9"/>
  <c r="E258" i="9"/>
  <c r="L258" i="9"/>
  <c r="F258" i="9" s="1"/>
  <c r="M258" i="9"/>
  <c r="E259" i="9"/>
  <c r="F259" i="9"/>
  <c r="L259" i="9"/>
  <c r="M259" i="9"/>
  <c r="E260" i="9"/>
  <c r="F260" i="9"/>
  <c r="L260" i="9"/>
  <c r="M260" i="9"/>
  <c r="E261" i="9"/>
  <c r="B261" i="9" s="1"/>
  <c r="L261" i="9"/>
  <c r="F261" i="9" s="1"/>
  <c r="M261" i="9"/>
  <c r="B262" i="9"/>
  <c r="E262" i="9"/>
  <c r="L262" i="9"/>
  <c r="F262" i="9" s="1"/>
  <c r="M262" i="9"/>
  <c r="E263" i="9"/>
  <c r="F263" i="9"/>
  <c r="L263" i="9"/>
  <c r="M263" i="9"/>
  <c r="E264" i="9"/>
  <c r="F264" i="9"/>
  <c r="L264" i="9"/>
  <c r="M264" i="9"/>
  <c r="E265" i="9"/>
  <c r="B265" i="9" s="1"/>
  <c r="L265" i="9"/>
  <c r="F265" i="9" s="1"/>
  <c r="M265" i="9"/>
  <c r="B266" i="9"/>
  <c r="E266" i="9"/>
  <c r="L266" i="9"/>
  <c r="F266" i="9" s="1"/>
  <c r="M266" i="9"/>
  <c r="E267" i="9"/>
  <c r="F267" i="9"/>
  <c r="L267" i="9"/>
  <c r="M267" i="9"/>
  <c r="E268" i="9"/>
  <c r="F268" i="9"/>
  <c r="L268" i="9"/>
  <c r="M268" i="9"/>
  <c r="E269" i="9"/>
  <c r="B269" i="9" s="1"/>
  <c r="L269" i="9"/>
  <c r="F269" i="9" s="1"/>
  <c r="M269" i="9"/>
  <c r="B270" i="9"/>
  <c r="E270" i="9"/>
  <c r="L270" i="9"/>
  <c r="F270" i="9" s="1"/>
  <c r="M270" i="9"/>
  <c r="E271" i="9"/>
  <c r="F271" i="9"/>
  <c r="L271" i="9"/>
  <c r="M271" i="9"/>
  <c r="E272" i="9"/>
  <c r="F273" i="9"/>
  <c r="H273" i="9"/>
  <c r="I273" i="9"/>
  <c r="E273" i="9" s="1"/>
  <c r="B273" i="9" s="1"/>
  <c r="F274" i="9"/>
  <c r="F275" i="9"/>
  <c r="H275" i="9"/>
  <c r="L275" i="9"/>
  <c r="F276" i="9"/>
  <c r="F278" i="9"/>
  <c r="F279" i="9"/>
  <c r="F280" i="9"/>
  <c r="F281" i="9"/>
  <c r="E282" i="9"/>
  <c r="F282" i="9"/>
  <c r="G282" i="9"/>
  <c r="H282" i="9"/>
  <c r="E283" i="9"/>
  <c r="B283" i="9" s="1"/>
  <c r="F283" i="9"/>
  <c r="G283" i="9"/>
  <c r="H283" i="9"/>
  <c r="F284" i="9"/>
  <c r="G284" i="9"/>
  <c r="H284" i="9"/>
  <c r="F285" i="9"/>
  <c r="F286" i="9"/>
  <c r="G286" i="9"/>
  <c r="H286" i="9"/>
  <c r="E287" i="9"/>
  <c r="B287" i="9" s="1"/>
  <c r="F287" i="9"/>
  <c r="G287" i="9"/>
  <c r="H287" i="9"/>
  <c r="F288" i="9"/>
  <c r="G288" i="9"/>
  <c r="H288" i="9"/>
  <c r="F289" i="9"/>
  <c r="G289" i="9"/>
  <c r="E289" i="9" s="1"/>
  <c r="B289" i="9" s="1"/>
  <c r="H289" i="9"/>
  <c r="F290" i="9"/>
  <c r="F291" i="9"/>
  <c r="E292" i="9"/>
  <c r="B292" i="9" s="1"/>
  <c r="F292" i="9"/>
  <c r="G292" i="9"/>
  <c r="H292" i="9"/>
  <c r="F293" i="9"/>
  <c r="G293" i="9"/>
  <c r="H293" i="9"/>
  <c r="F294" i="9"/>
  <c r="G294" i="9"/>
  <c r="H294" i="9"/>
  <c r="E295" i="9"/>
  <c r="F295" i="9"/>
  <c r="G295" i="9"/>
  <c r="H295" i="9"/>
  <c r="F296" i="9"/>
  <c r="G296" i="9"/>
  <c r="H296" i="9"/>
  <c r="B297" i="9"/>
  <c r="F297" i="9"/>
  <c r="G297" i="9"/>
  <c r="E297" i="9" s="1"/>
  <c r="H297" i="9"/>
  <c r="F298" i="9"/>
  <c r="G298" i="9"/>
  <c r="H298" i="9"/>
  <c r="E299" i="9"/>
  <c r="F299" i="9"/>
  <c r="G299" i="9"/>
  <c r="H299" i="9"/>
  <c r="F300" i="9"/>
  <c r="G300" i="9"/>
  <c r="H300" i="9"/>
  <c r="F301" i="9"/>
  <c r="G301" i="9"/>
  <c r="H301" i="9"/>
  <c r="F302" i="9"/>
  <c r="G302" i="9"/>
  <c r="E302" i="9" s="1"/>
  <c r="B302" i="9" s="1"/>
  <c r="H302" i="9"/>
  <c r="E303" i="9"/>
  <c r="F303" i="9"/>
  <c r="G303" i="9"/>
  <c r="H303" i="9"/>
  <c r="E304" i="9"/>
  <c r="B304" i="9" s="1"/>
  <c r="F304" i="9"/>
  <c r="G304" i="9"/>
  <c r="H304" i="9"/>
  <c r="B305" i="9"/>
  <c r="F305" i="9"/>
  <c r="G305" i="9"/>
  <c r="E305" i="9" s="1"/>
  <c r="H305" i="9"/>
  <c r="F306" i="9"/>
  <c r="G306" i="9"/>
  <c r="E306" i="9" s="1"/>
  <c r="B306" i="9" s="1"/>
  <c r="H306" i="9"/>
  <c r="E307" i="9"/>
  <c r="F307" i="9"/>
  <c r="G307" i="9"/>
  <c r="H307" i="9"/>
  <c r="F308" i="9"/>
  <c r="F309" i="9"/>
  <c r="G309" i="9"/>
  <c r="E309" i="9" s="1"/>
  <c r="B309" i="9" s="1"/>
  <c r="H309" i="9"/>
  <c r="F310" i="9"/>
  <c r="F311" i="9"/>
  <c r="F313" i="9"/>
  <c r="F312" i="9" s="1"/>
  <c r="F314" i="9"/>
  <c r="F315" i="9"/>
  <c r="F316" i="9"/>
  <c r="F317" i="9"/>
  <c r="F318" i="9"/>
  <c r="J1448" i="9"/>
  <c r="L1448"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B233" i="9" s="1"/>
  <c r="M232" i="9"/>
  <c r="L232" i="9"/>
  <c r="F232" i="9"/>
  <c r="E232" i="9"/>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F226" i="9" s="1"/>
  <c r="B226" i="9" s="1"/>
  <c r="E226" i="9"/>
  <c r="M225" i="9"/>
  <c r="F225" i="9" s="1"/>
  <c r="L225" i="9"/>
  <c r="E225" i="9"/>
  <c r="B225" i="9" s="1"/>
  <c r="M224" i="9"/>
  <c r="L224" i="9"/>
  <c r="F224" i="9"/>
  <c r="E224" i="9"/>
  <c r="M223" i="9"/>
  <c r="L223" i="9"/>
  <c r="F223" i="9" s="1"/>
  <c r="B223" i="9" s="1"/>
  <c r="E223" i="9"/>
  <c r="M222" i="9"/>
  <c r="L222" i="9"/>
  <c r="F222" i="9" s="1"/>
  <c r="B222" i="9" s="1"/>
  <c r="E222" i="9"/>
  <c r="M221" i="9"/>
  <c r="F221" i="9" s="1"/>
  <c r="L221" i="9"/>
  <c r="E221" i="9"/>
  <c r="B221" i="9" s="1"/>
  <c r="M220" i="9"/>
  <c r="L220" i="9"/>
  <c r="F220" i="9"/>
  <c r="E220" i="9"/>
  <c r="M219" i="9"/>
  <c r="L219" i="9"/>
  <c r="F219" i="9" s="1"/>
  <c r="B219" i="9" s="1"/>
  <c r="E219" i="9"/>
  <c r="M218" i="9"/>
  <c r="L218" i="9"/>
  <c r="F218" i="9" s="1"/>
  <c r="B218" i="9" s="1"/>
  <c r="E218" i="9"/>
  <c r="M217" i="9"/>
  <c r="F217" i="9" s="1"/>
  <c r="L217" i="9"/>
  <c r="E217" i="9"/>
  <c r="M216" i="9"/>
  <c r="L216" i="9"/>
  <c r="F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H166"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c r="H71" i="9"/>
  <c r="G71" i="9"/>
  <c r="F71" i="9"/>
  <c r="E71" i="9"/>
  <c r="B71" i="9" s="1"/>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F46" i="9"/>
  <c r="B46" i="9"/>
  <c r="H45" i="9"/>
  <c r="G45" i="9"/>
  <c r="F45" i="9"/>
  <c r="E45" i="9"/>
  <c r="B45" i="9" s="1"/>
  <c r="H44" i="9"/>
  <c r="E44" i="9" s="1"/>
  <c r="B44" i="9" s="1"/>
  <c r="G44" i="9"/>
  <c r="F44" i="9"/>
  <c r="H43" i="9"/>
  <c r="G43" i="9"/>
  <c r="E43" i="9" s="1"/>
  <c r="B43" i="9" s="1"/>
  <c r="F43" i="9"/>
  <c r="H42" i="9"/>
  <c r="G42" i="9"/>
  <c r="E42" i="9" s="1"/>
  <c r="B42" i="9" s="1"/>
  <c r="F42" i="9"/>
  <c r="H41" i="9"/>
  <c r="G41" i="9"/>
  <c r="E41" i="9" s="1"/>
  <c r="B41" i="9" s="1"/>
  <c r="F41" i="9"/>
  <c r="H40" i="9"/>
  <c r="E40" i="9" s="1"/>
  <c r="B40" i="9" s="1"/>
  <c r="G40" i="9"/>
  <c r="F40" i="9"/>
  <c r="H39" i="9"/>
  <c r="G39" i="9"/>
  <c r="F39" i="9"/>
  <c r="E39" i="9"/>
  <c r="B39" i="9" s="1"/>
  <c r="H38" i="9"/>
  <c r="G38" i="9"/>
  <c r="E38" i="9" s="1"/>
  <c r="F38" i="9"/>
  <c r="B38" i="9"/>
  <c r="H37" i="9"/>
  <c r="G37" i="9"/>
  <c r="F37" i="9"/>
  <c r="E37" i="9"/>
  <c r="B37" i="9" s="1"/>
  <c r="H36" i="9"/>
  <c r="E36" i="9" s="1"/>
  <c r="B36" i="9" s="1"/>
  <c r="G36" i="9"/>
  <c r="F36" i="9"/>
  <c r="H35" i="9"/>
  <c r="G35" i="9"/>
  <c r="E35" i="9" s="1"/>
  <c r="B35" i="9" s="1"/>
  <c r="F35" i="9"/>
  <c r="H34" i="9"/>
  <c r="G34" i="9"/>
  <c r="E34" i="9" s="1"/>
  <c r="B34" i="9" s="1"/>
  <c r="F34" i="9"/>
  <c r="H33" i="9"/>
  <c r="G33" i="9"/>
  <c r="F33" i="9"/>
  <c r="H32" i="9"/>
  <c r="E32" i="9" s="1"/>
  <c r="B32" i="9" s="1"/>
  <c r="G32" i="9"/>
  <c r="F32" i="9"/>
  <c r="H31" i="9"/>
  <c r="G31" i="9"/>
  <c r="F31" i="9"/>
  <c r="E31" i="9"/>
  <c r="B31" i="9" s="1"/>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G1545" i="1" s="1"/>
  <c r="D65" i="8"/>
  <c r="C1540" i="1" s="1"/>
  <c r="D60" i="8"/>
  <c r="D55" i="8"/>
  <c r="C1530" i="1" s="1"/>
  <c r="D50" i="8"/>
  <c r="C1525" i="1" s="1"/>
  <c r="D44" i="8"/>
  <c r="D36" i="8"/>
  <c r="C1511" i="1" s="1"/>
  <c r="D26" i="8"/>
  <c r="D18" i="8"/>
  <c r="C1493" i="1" s="1"/>
  <c r="D8" i="8"/>
  <c r="C1483" i="1" s="1"/>
  <c r="D6" i="8"/>
  <c r="E44" i="7"/>
  <c r="D1475" i="1" s="1"/>
  <c r="D44" i="7"/>
  <c r="C1475" i="1" s="1"/>
  <c r="E39" i="7"/>
  <c r="D1470" i="1" s="1"/>
  <c r="D39" i="7"/>
  <c r="E30" i="7"/>
  <c r="D1461" i="1" s="1"/>
  <c r="D30" i="7"/>
  <c r="C1461" i="1" s="1"/>
  <c r="E23" i="7"/>
  <c r="D1454" i="1" s="1"/>
  <c r="D23" i="7"/>
  <c r="C1454" i="1" s="1"/>
  <c r="E22" i="7"/>
  <c r="D1453" i="1" s="1"/>
  <c r="D22" i="7"/>
  <c r="C1453" i="1" s="1"/>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D79" i="5"/>
  <c r="E78"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D580" i="4"/>
  <c r="F579" i="4"/>
  <c r="F578" i="4"/>
  <c r="F577" i="4"/>
  <c r="E577" i="4"/>
  <c r="D571" i="1" s="1"/>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6" i="4" s="1"/>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1" i="4"/>
  <c r="E400" i="4"/>
  <c r="D400" i="4"/>
  <c r="F399" i="4"/>
  <c r="F398" i="4"/>
  <c r="F397" i="4"/>
  <c r="E397" i="4"/>
  <c r="D397" i="4"/>
  <c r="D396" i="4"/>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7" i="4"/>
  <c r="F346" i="4"/>
  <c r="F345" i="4"/>
  <c r="E345" i="4"/>
  <c r="D345" i="4"/>
  <c r="D344" i="4"/>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D1451" i="1"/>
  <c r="C1451" i="1"/>
  <c r="H1450" i="1"/>
  <c r="G1450" i="1"/>
  <c r="I1450" i="1" s="1"/>
  <c r="D1450" i="1"/>
  <c r="C1450" i="1"/>
  <c r="J1450" i="1" s="1"/>
  <c r="D1449" i="1"/>
  <c r="C1449" i="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D1275" i="1"/>
  <c r="C1275" i="1"/>
  <c r="G1275" i="1" s="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G1244" i="1"/>
  <c r="D1244" i="1"/>
  <c r="C1244" i="1"/>
  <c r="H1243" i="1"/>
  <c r="G1243" i="1"/>
  <c r="D1243" i="1"/>
  <c r="C1243" i="1"/>
  <c r="H1242" i="1"/>
  <c r="G1242" i="1"/>
  <c r="D1242" i="1"/>
  <c r="C1242" i="1"/>
  <c r="H1241" i="1"/>
  <c r="G1241" i="1"/>
  <c r="D1241" i="1"/>
  <c r="C1241" i="1"/>
  <c r="H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D1165" i="1"/>
  <c r="H1165" i="1" s="1"/>
  <c r="C1165" i="1"/>
  <c r="H1164" i="1"/>
  <c r="G1164" i="1"/>
  <c r="D1164" i="1"/>
  <c r="C1164" i="1"/>
  <c r="D1163" i="1"/>
  <c r="H1163" i="1" s="1"/>
  <c r="C1163" i="1"/>
  <c r="H1162" i="1"/>
  <c r="G1162" i="1"/>
  <c r="D1162" i="1"/>
  <c r="C1162" i="1"/>
  <c r="H1161" i="1"/>
  <c r="G1161" i="1"/>
  <c r="D1161" i="1"/>
  <c r="C1161" i="1"/>
  <c r="G1160" i="1"/>
  <c r="D1160" i="1"/>
  <c r="H1160" i="1" s="1"/>
  <c r="C1160" i="1"/>
  <c r="H1159" i="1"/>
  <c r="G1159" i="1"/>
  <c r="D1159" i="1"/>
  <c r="C1159" i="1"/>
  <c r="H1158" i="1"/>
  <c r="G1158" i="1"/>
  <c r="D1158" i="1"/>
  <c r="C1158" i="1"/>
  <c r="G1157" i="1"/>
  <c r="D1157" i="1"/>
  <c r="H1157" i="1" s="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D413" i="1"/>
  <c r="C413"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D395" i="1"/>
  <c r="H394" i="1"/>
  <c r="G394" i="1"/>
  <c r="D394" i="1"/>
  <c r="C394" i="1"/>
  <c r="H393" i="1"/>
  <c r="G393" i="1"/>
  <c r="D393" i="1"/>
  <c r="C393"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D343" i="1"/>
  <c r="H342" i="1"/>
  <c r="G342" i="1"/>
  <c r="D342" i="1"/>
  <c r="C342" i="1"/>
  <c r="H341" i="1"/>
  <c r="G341" i="1"/>
  <c r="D341" i="1"/>
  <c r="C341"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D284" i="1"/>
  <c r="H284" i="1" s="1"/>
  <c r="C284" i="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G269" i="1" s="1"/>
  <c r="C269" i="1"/>
  <c r="D268" i="1"/>
  <c r="C268" i="1"/>
  <c r="H268" i="1" s="1"/>
  <c r="D267" i="1"/>
  <c r="C267" i="1"/>
  <c r="H267" i="1" s="1"/>
  <c r="G266" i="1"/>
  <c r="D266" i="1"/>
  <c r="C266" i="1"/>
  <c r="D265" i="1"/>
  <c r="G265" i="1" s="1"/>
  <c r="C265" i="1"/>
  <c r="D264" i="1"/>
  <c r="C264" i="1"/>
  <c r="H264" i="1" s="1"/>
  <c r="D263" i="1"/>
  <c r="C263" i="1"/>
  <c r="H263" i="1" s="1"/>
  <c r="G262" i="1"/>
  <c r="D262" i="1"/>
  <c r="C262" i="1"/>
  <c r="D261" i="1"/>
  <c r="G261" i="1" s="1"/>
  <c r="C261" i="1"/>
  <c r="D260" i="1"/>
  <c r="C260" i="1"/>
  <c r="H260" i="1" s="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7" i="1"/>
  <c r="C247" i="1"/>
  <c r="H247" i="1" s="1"/>
  <c r="G246" i="1"/>
  <c r="D246" i="1"/>
  <c r="C246" i="1"/>
  <c r="D245" i="1"/>
  <c r="G245" i="1" s="1"/>
  <c r="C245" i="1"/>
  <c r="D244" i="1"/>
  <c r="C244" i="1"/>
  <c r="H244" i="1" s="1"/>
  <c r="D243" i="1"/>
  <c r="C243" i="1"/>
  <c r="H243" i="1" s="1"/>
  <c r="G242" i="1"/>
  <c r="D242" i="1"/>
  <c r="C242" i="1"/>
  <c r="D241" i="1"/>
  <c r="G241" i="1" s="1"/>
  <c r="C241" i="1"/>
  <c r="D240" i="1"/>
  <c r="C240" i="1"/>
  <c r="H240" i="1" s="1"/>
  <c r="D239" i="1"/>
  <c r="C239" i="1"/>
  <c r="H239" i="1" s="1"/>
  <c r="G238" i="1"/>
  <c r="D238" i="1"/>
  <c r="C238" i="1"/>
  <c r="D237" i="1"/>
  <c r="G237" i="1" s="1"/>
  <c r="C237" i="1"/>
  <c r="D236" i="1"/>
  <c r="C236" i="1"/>
  <c r="H236" i="1" s="1"/>
  <c r="D235" i="1"/>
  <c r="C235" i="1"/>
  <c r="H235" i="1" s="1"/>
  <c r="G234" i="1"/>
  <c r="D234" i="1"/>
  <c r="C234" i="1"/>
  <c r="D233" i="1"/>
  <c r="G233" i="1" s="1"/>
  <c r="C233" i="1"/>
  <c r="D232" i="1"/>
  <c r="C232" i="1"/>
  <c r="H232" i="1" s="1"/>
  <c r="D231" i="1"/>
  <c r="C231" i="1"/>
  <c r="H231" i="1" s="1"/>
  <c r="G230" i="1"/>
  <c r="D230" i="1"/>
  <c r="C230" i="1"/>
  <c r="D229" i="1"/>
  <c r="G229" i="1" s="1"/>
  <c r="C229" i="1"/>
  <c r="D228" i="1"/>
  <c r="C228" i="1"/>
  <c r="H228" i="1" s="1"/>
  <c r="D227" i="1"/>
  <c r="C227" i="1"/>
  <c r="H227" i="1" s="1"/>
  <c r="G226" i="1"/>
  <c r="D226" i="1"/>
  <c r="C226" i="1"/>
  <c r="D225" i="1"/>
  <c r="G225" i="1" s="1"/>
  <c r="C225" i="1"/>
  <c r="D224" i="1"/>
  <c r="C224" i="1"/>
  <c r="H224" i="1" s="1"/>
  <c r="D223" i="1"/>
  <c r="C223" i="1"/>
  <c r="H223" i="1" s="1"/>
  <c r="G222" i="1"/>
  <c r="D222" i="1"/>
  <c r="C222" i="1"/>
  <c r="D221" i="1"/>
  <c r="G221" i="1" s="1"/>
  <c r="C221" i="1"/>
  <c r="D220" i="1"/>
  <c r="D219" i="1"/>
  <c r="C219" i="1"/>
  <c r="H219" i="1" s="1"/>
  <c r="G218" i="1"/>
  <c r="D218" i="1"/>
  <c r="C218" i="1"/>
  <c r="D217" i="1"/>
  <c r="G217" i="1" s="1"/>
  <c r="C217" i="1"/>
  <c r="D216" i="1"/>
  <c r="C216" i="1"/>
  <c r="H216" i="1" s="1"/>
  <c r="D215" i="1"/>
  <c r="C215" i="1"/>
  <c r="H215" i="1" s="1"/>
  <c r="G214" i="1"/>
  <c r="D214" i="1"/>
  <c r="C214" i="1"/>
  <c r="D213" i="1"/>
  <c r="G213" i="1" s="1"/>
  <c r="C213" i="1"/>
  <c r="D212" i="1"/>
  <c r="C212" i="1"/>
  <c r="H212" i="1" s="1"/>
  <c r="D211" i="1"/>
  <c r="G210" i="1"/>
  <c r="D210" i="1"/>
  <c r="C210" i="1"/>
  <c r="D209" i="1"/>
  <c r="G209" i="1" s="1"/>
  <c r="C209" i="1"/>
  <c r="D208" i="1"/>
  <c r="C208" i="1"/>
  <c r="H208" i="1" s="1"/>
  <c r="D207" i="1"/>
  <c r="C207" i="1"/>
  <c r="H207" i="1" s="1"/>
  <c r="C206" i="1"/>
  <c r="D205" i="1"/>
  <c r="G205" i="1" s="1"/>
  <c r="C205" i="1"/>
  <c r="D204" i="1"/>
  <c r="C204" i="1"/>
  <c r="H204" i="1" s="1"/>
  <c r="D203" i="1"/>
  <c r="C203" i="1"/>
  <c r="H203" i="1" s="1"/>
  <c r="G202" i="1"/>
  <c r="D202" i="1"/>
  <c r="C202" i="1"/>
  <c r="D201" i="1"/>
  <c r="G201" i="1" s="1"/>
  <c r="C201" i="1"/>
  <c r="D200" i="1"/>
  <c r="C200" i="1"/>
  <c r="H200" i="1" s="1"/>
  <c r="D199" i="1"/>
  <c r="C199" i="1"/>
  <c r="H199" i="1" s="1"/>
  <c r="G198" i="1"/>
  <c r="D198" i="1"/>
  <c r="C198" i="1"/>
  <c r="D197" i="1"/>
  <c r="G197" i="1" s="1"/>
  <c r="C197" i="1"/>
  <c r="D196" i="1"/>
  <c r="C196" i="1"/>
  <c r="H196" i="1" s="1"/>
  <c r="D195" i="1"/>
  <c r="C195" i="1"/>
  <c r="H195" i="1" s="1"/>
  <c r="G194" i="1"/>
  <c r="D194" i="1"/>
  <c r="C194" i="1"/>
  <c r="D193" i="1"/>
  <c r="G193" i="1" s="1"/>
  <c r="C193" i="1"/>
  <c r="D191" i="1"/>
  <c r="C191" i="1"/>
  <c r="H191" i="1" s="1"/>
  <c r="G190" i="1"/>
  <c r="D190" i="1"/>
  <c r="C190" i="1"/>
  <c r="D189" i="1"/>
  <c r="G189" i="1" s="1"/>
  <c r="C189" i="1"/>
  <c r="D188" i="1"/>
  <c r="C188" i="1"/>
  <c r="H188" i="1" s="1"/>
  <c r="D187" i="1"/>
  <c r="C187" i="1"/>
  <c r="H187" i="1" s="1"/>
  <c r="G186" i="1"/>
  <c r="D186" i="1"/>
  <c r="C186" i="1"/>
  <c r="D185" i="1"/>
  <c r="G185" i="1" s="1"/>
  <c r="C185" i="1"/>
  <c r="D184" i="1"/>
  <c r="C184" i="1"/>
  <c r="H184" i="1" s="1"/>
  <c r="D183" i="1"/>
  <c r="C183" i="1"/>
  <c r="H183" i="1" s="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6" i="9" l="1"/>
  <c r="B296" i="9" s="1"/>
  <c r="E294" i="9"/>
  <c r="B294" i="9" s="1"/>
  <c r="E27" i="9"/>
  <c r="B27" i="9" s="1"/>
  <c r="E300" i="9"/>
  <c r="B300" i="9" s="1"/>
  <c r="G1163" i="1"/>
  <c r="G1165" i="1"/>
  <c r="E301" i="9"/>
  <c r="B301" i="9" s="1"/>
  <c r="E298" i="9"/>
  <c r="B298" i="9" s="1"/>
  <c r="E33" i="9"/>
  <c r="B33" i="9" s="1"/>
  <c r="B217" i="9"/>
  <c r="E288" i="9"/>
  <c r="B288" i="9" s="1"/>
  <c r="E293" i="9"/>
  <c r="B293" i="9" s="1"/>
  <c r="E286" i="9"/>
  <c r="B286" i="9" s="1"/>
  <c r="G1240" i="1"/>
  <c r="G308" i="9"/>
  <c r="E308" i="9" s="1"/>
  <c r="B308" i="9" s="1"/>
  <c r="F177" i="5"/>
  <c r="C1154" i="1"/>
  <c r="H1442" i="1"/>
  <c r="G1442" i="1"/>
  <c r="I1442" i="1" s="1"/>
  <c r="J1442" i="1"/>
  <c r="F37" i="4"/>
  <c r="D7" i="4"/>
  <c r="E263" i="4"/>
  <c r="D259" i="1" s="1"/>
  <c r="F268" i="4"/>
  <c r="F163" i="4"/>
  <c r="F447" i="4"/>
  <c r="C441" i="1"/>
  <c r="D997" i="1"/>
  <c r="F19" i="5"/>
  <c r="H310" i="9"/>
  <c r="D1167" i="1"/>
  <c r="H311" i="9"/>
  <c r="D1183" i="1"/>
  <c r="C33" i="1"/>
  <c r="C159" i="1"/>
  <c r="H182" i="1"/>
  <c r="G184" i="1"/>
  <c r="H186" i="1"/>
  <c r="G188" i="1"/>
  <c r="H190" i="1"/>
  <c r="H194" i="1"/>
  <c r="G196" i="1"/>
  <c r="H198" i="1"/>
  <c r="G200" i="1"/>
  <c r="H202" i="1"/>
  <c r="G204"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H1449" i="1"/>
  <c r="G1449" i="1"/>
  <c r="I1449" i="1" s="1"/>
  <c r="J1449" i="1"/>
  <c r="F164" i="4"/>
  <c r="E163" i="4"/>
  <c r="D159" i="1" s="1"/>
  <c r="E196" i="4"/>
  <c r="D192" i="1" s="1"/>
  <c r="F225" i="4"/>
  <c r="D224" i="4"/>
  <c r="D643" i="4"/>
  <c r="F416" i="4"/>
  <c r="C411" i="1"/>
  <c r="D1047" i="1"/>
  <c r="F69" i="5"/>
  <c r="G183" i="1"/>
  <c r="H185" i="1"/>
  <c r="G187" i="1"/>
  <c r="H189" i="1"/>
  <c r="G191" i="1"/>
  <c r="H193" i="1"/>
  <c r="G195" i="1"/>
  <c r="H197" i="1"/>
  <c r="G199" i="1"/>
  <c r="H201" i="1"/>
  <c r="G203" i="1"/>
  <c r="H205" i="1"/>
  <c r="D206" i="1"/>
  <c r="G206" i="1" s="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F83" i="4"/>
  <c r="D82" i="4"/>
  <c r="F107" i="4"/>
  <c r="D106" i="4"/>
  <c r="D294" i="1"/>
  <c r="E311" i="4"/>
  <c r="D306" i="1" s="1"/>
  <c r="D351" i="4"/>
  <c r="F356" i="4"/>
  <c r="C351" i="1"/>
  <c r="F364" i="4"/>
  <c r="C359" i="1"/>
  <c r="D363" i="4"/>
  <c r="F402" i="4"/>
  <c r="C397" i="1"/>
  <c r="D472" i="1"/>
  <c r="E472" i="4"/>
  <c r="D466" i="1" s="1"/>
  <c r="D606" i="1"/>
  <c r="E593" i="4"/>
  <c r="D587" i="1" s="1"/>
  <c r="H1444" i="1"/>
  <c r="G1444" i="1"/>
  <c r="I1444" i="1" s="1"/>
  <c r="J1444" i="1"/>
  <c r="H1446" i="1"/>
  <c r="G1446" i="1"/>
  <c r="F8" i="4"/>
  <c r="E7" i="4"/>
  <c r="F152" i="4"/>
  <c r="E151" i="4"/>
  <c r="D299" i="4"/>
  <c r="F304" i="4"/>
  <c r="C299" i="1"/>
  <c r="F312" i="4"/>
  <c r="C307" i="1"/>
  <c r="D311" i="4"/>
  <c r="F344" i="4"/>
  <c r="C339" i="1"/>
  <c r="D364" i="1"/>
  <c r="F369" i="4"/>
  <c r="F396" i="4"/>
  <c r="C391" i="1"/>
  <c r="E644" i="4"/>
  <c r="D638" i="1" s="1"/>
  <c r="D412" i="1"/>
  <c r="F422" i="4"/>
  <c r="D421" i="4"/>
  <c r="C416" i="1"/>
  <c r="D454" i="1"/>
  <c r="E459" i="4"/>
  <c r="D453" i="1" s="1"/>
  <c r="F463" i="4"/>
  <c r="C457" i="1"/>
  <c r="D472" i="4"/>
  <c r="F473" i="4"/>
  <c r="C467" i="1"/>
  <c r="F626" i="4"/>
  <c r="D625" i="4"/>
  <c r="G190" i="9"/>
  <c r="E190" i="9" s="1"/>
  <c r="B190" i="9" s="1"/>
  <c r="G174" i="9"/>
  <c r="E174" i="9" s="1"/>
  <c r="B174" i="9" s="1"/>
  <c r="C620" i="1"/>
  <c r="F629" i="4"/>
  <c r="C623" i="1"/>
  <c r="E643" i="4"/>
  <c r="D637" i="1" s="1"/>
  <c r="D991" i="1"/>
  <c r="E12" i="5"/>
  <c r="F13" i="5"/>
  <c r="E5" i="7"/>
  <c r="D1437" i="1"/>
  <c r="C1501" i="1"/>
  <c r="D24" i="8"/>
  <c r="C1499" i="1" s="1"/>
  <c r="G1570" i="1"/>
  <c r="H1570" i="1"/>
  <c r="H1440" i="1"/>
  <c r="G1440" i="1"/>
  <c r="J1440" i="1"/>
  <c r="H1448" i="1"/>
  <c r="G1448" i="1"/>
  <c r="I1448" i="1" s="1"/>
  <c r="H1451" i="1"/>
  <c r="G1451" i="1"/>
  <c r="I1451" i="1" s="1"/>
  <c r="J1451" i="1"/>
  <c r="F51" i="4"/>
  <c r="D50" i="4"/>
  <c r="E82" i="4"/>
  <c r="D78" i="1" s="1"/>
  <c r="E106" i="4"/>
  <c r="D102" i="1" s="1"/>
  <c r="F253" i="4"/>
  <c r="D252" i="4"/>
  <c r="F336" i="4"/>
  <c r="C331" i="1"/>
  <c r="D340" i="1"/>
  <c r="E344" i="4"/>
  <c r="D339" i="1" s="1"/>
  <c r="F348" i="4"/>
  <c r="C343" i="1"/>
  <c r="D346" i="1"/>
  <c r="E363" i="4"/>
  <c r="D358" i="1" s="1"/>
  <c r="F388" i="4"/>
  <c r="C383" i="1"/>
  <c r="D392" i="1"/>
  <c r="E396" i="4"/>
  <c r="D391" i="1" s="1"/>
  <c r="F400" i="4"/>
  <c r="C395" i="1"/>
  <c r="D459" i="4"/>
  <c r="F502" i="4"/>
  <c r="C496" i="1"/>
  <c r="C509" i="1"/>
  <c r="F515" i="4"/>
  <c r="F535" i="4"/>
  <c r="D529" i="4"/>
  <c r="C529" i="1"/>
  <c r="E529" i="4"/>
  <c r="D557" i="1"/>
  <c r="F580" i="4"/>
  <c r="C574" i="1"/>
  <c r="F585" i="4"/>
  <c r="C579" i="1"/>
  <c r="D1007" i="1"/>
  <c r="F29" i="5"/>
  <c r="F78" i="5"/>
  <c r="C1056" i="1"/>
  <c r="F87" i="5"/>
  <c r="C1065" i="1"/>
  <c r="F106" i="5"/>
  <c r="C1084" i="1"/>
  <c r="F239" i="5"/>
  <c r="D238" i="5"/>
  <c r="C1216" i="1"/>
  <c r="D5" i="6"/>
  <c r="F10" i="6"/>
  <c r="C1304" i="1"/>
  <c r="E421" i="4"/>
  <c r="F599" i="4"/>
  <c r="D593" i="4"/>
  <c r="D7" i="5"/>
  <c r="G290" i="9"/>
  <c r="F88" i="5"/>
  <c r="E141" i="6"/>
  <c r="F36" i="6"/>
  <c r="D35" i="6"/>
  <c r="C1470" i="1"/>
  <c r="D38" i="7"/>
  <c r="C1481" i="1"/>
  <c r="D42" i="8"/>
  <c r="C1535" i="1"/>
  <c r="D49" i="8"/>
  <c r="C1524" i="1" s="1"/>
  <c r="H1555" i="1"/>
  <c r="G1555" i="1"/>
  <c r="H1576" i="1"/>
  <c r="G1576" i="1"/>
  <c r="B25" i="9"/>
  <c r="J1447" i="1"/>
  <c r="D133" i="4"/>
  <c r="D215" i="4"/>
  <c r="D263" i="4"/>
  <c r="D484" i="4"/>
  <c r="H290" i="9"/>
  <c r="E87" i="5"/>
  <c r="D1065" i="1" s="1"/>
  <c r="F130" i="6"/>
  <c r="D129" i="6"/>
  <c r="G316" i="9"/>
  <c r="E316" i="9" s="1"/>
  <c r="C1519" i="1"/>
  <c r="J1448" i="1"/>
  <c r="H21" i="9"/>
  <c r="G21" i="9"/>
  <c r="D196" i="4"/>
  <c r="D644" i="4"/>
  <c r="F417" i="4"/>
  <c r="E515" i="4"/>
  <c r="D509" i="1" s="1"/>
  <c r="E567" i="4"/>
  <c r="D561" i="1" s="1"/>
  <c r="F56" i="5"/>
  <c r="F135" i="5"/>
  <c r="E134" i="5"/>
  <c r="D1112" i="1" s="1"/>
  <c r="H291" i="9"/>
  <c r="E291" i="9" s="1"/>
  <c r="B291" i="9" s="1"/>
  <c r="E146" i="5"/>
  <c r="D1124" i="1" s="1"/>
  <c r="F191" i="5"/>
  <c r="D190" i="5"/>
  <c r="D176" i="5" s="1"/>
  <c r="E245" i="5"/>
  <c r="D1222" i="1" s="1"/>
  <c r="F250" i="5"/>
  <c r="D89" i="6"/>
  <c r="F94" i="6"/>
  <c r="G1453" i="1"/>
  <c r="H1453" i="1"/>
  <c r="G1461" i="1"/>
  <c r="H1461" i="1"/>
  <c r="B29" i="9"/>
  <c r="H1483" i="1"/>
  <c r="G1483" i="1"/>
  <c r="H1511" i="1"/>
  <c r="G1511" i="1"/>
  <c r="G1540" i="1"/>
  <c r="H1540" i="1"/>
  <c r="G1560" i="1"/>
  <c r="H156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G192" i="9"/>
  <c r="E192" i="9" s="1"/>
  <c r="G188" i="9"/>
  <c r="E188" i="9" s="1"/>
  <c r="B188" i="9" s="1"/>
  <c r="G184" i="9"/>
  <c r="E184" i="9" s="1"/>
  <c r="B184" i="9" s="1"/>
  <c r="G180" i="9"/>
  <c r="E180" i="9" s="1"/>
  <c r="B180" i="9" s="1"/>
  <c r="G176" i="9"/>
  <c r="E176" i="9" s="1"/>
  <c r="B176" i="9" s="1"/>
  <c r="G172" i="9"/>
  <c r="E172" i="9" s="1"/>
  <c r="B172" i="9" s="1"/>
  <c r="G168" i="9"/>
  <c r="E168" i="9" s="1"/>
  <c r="B168" i="9" s="1"/>
  <c r="M213" i="9"/>
  <c r="G189" i="9"/>
  <c r="E189" i="9" s="1"/>
  <c r="B189" i="9" s="1"/>
  <c r="G185" i="9"/>
  <c r="E185" i="9" s="1"/>
  <c r="B185" i="9" s="1"/>
  <c r="G181" i="9"/>
  <c r="E181" i="9" s="1"/>
  <c r="B181" i="9" s="1"/>
  <c r="G177" i="9"/>
  <c r="E177" i="9" s="1"/>
  <c r="B177" i="9" s="1"/>
  <c r="G173" i="9"/>
  <c r="E173" i="9" s="1"/>
  <c r="B173" i="9" s="1"/>
  <c r="G169" i="9"/>
  <c r="E169" i="9" s="1"/>
  <c r="B169" i="9" s="1"/>
  <c r="I10" i="9"/>
  <c r="H1527" i="1"/>
  <c r="G1527" i="1"/>
  <c r="H1495" i="1"/>
  <c r="G1495" i="1"/>
  <c r="D118" i="5"/>
  <c r="D68" i="5" s="1"/>
  <c r="D146" i="5"/>
  <c r="E176" i="5"/>
  <c r="H19" i="9" s="1"/>
  <c r="E19" i="9" s="1"/>
  <c r="B19" i="9" s="1"/>
  <c r="D245" i="5"/>
  <c r="D114" i="6"/>
  <c r="G1454" i="1"/>
  <c r="H1454" i="1"/>
  <c r="H1475" i="1"/>
  <c r="G1493" i="1"/>
  <c r="H1493" i="1"/>
  <c r="G1525" i="1"/>
  <c r="H1525" i="1"/>
  <c r="G1565" i="1"/>
  <c r="H1565" i="1"/>
  <c r="E70" i="9"/>
  <c r="B70" i="9" s="1"/>
  <c r="B131" i="9"/>
  <c r="B139" i="9"/>
  <c r="B151" i="9"/>
  <c r="B159" i="9"/>
  <c r="H165" i="9"/>
  <c r="G170" i="9"/>
  <c r="E170" i="9" s="1"/>
  <c r="B170" i="9" s="1"/>
  <c r="G178" i="9"/>
  <c r="E178" i="9" s="1"/>
  <c r="B178" i="9" s="1"/>
  <c r="G186" i="9"/>
  <c r="E186" i="9" s="1"/>
  <c r="B186" i="9" s="1"/>
  <c r="G1498" i="1"/>
  <c r="H1498" i="1"/>
  <c r="E143" i="9"/>
  <c r="B143" i="9" s="1"/>
  <c r="D206" i="5"/>
  <c r="E38" i="7"/>
  <c r="G1530" i="1"/>
  <c r="H1530" i="1"/>
  <c r="G1550" i="1"/>
  <c r="H1550" i="1"/>
  <c r="B123" i="9"/>
  <c r="F277" i="9"/>
  <c r="G1566" i="1"/>
  <c r="H1566" i="1"/>
  <c r="H1473" i="1"/>
  <c r="G1473" i="1"/>
  <c r="J1473" i="1"/>
  <c r="H1471" i="1"/>
  <c r="G1471" i="1"/>
  <c r="I1471" i="1" s="1"/>
  <c r="J1471" i="1"/>
  <c r="B282" i="9"/>
  <c r="B271" i="9"/>
  <c r="B268" i="9"/>
  <c r="B267" i="9"/>
  <c r="B264" i="9"/>
  <c r="B263" i="9"/>
  <c r="B260" i="9"/>
  <c r="B259" i="9"/>
  <c r="B256" i="9"/>
  <c r="B255" i="9"/>
  <c r="B252" i="9"/>
  <c r="B251" i="9"/>
  <c r="B248" i="9"/>
  <c r="B247" i="9"/>
  <c r="G1526" i="1"/>
  <c r="H1526" i="1"/>
  <c r="H1507" i="1"/>
  <c r="G1507" i="1"/>
  <c r="H1491" i="1"/>
  <c r="G1491" i="1"/>
  <c r="J1468" i="1"/>
  <c r="G1468" i="1"/>
  <c r="I1468" i="1" s="1"/>
  <c r="H1468" i="1"/>
  <c r="J1466" i="1"/>
  <c r="G1466" i="1"/>
  <c r="H1466" i="1"/>
  <c r="J1464" i="1"/>
  <c r="G1464" i="1"/>
  <c r="H1464" i="1"/>
  <c r="J1462" i="1"/>
  <c r="G1462" i="1"/>
  <c r="I1462" i="1" s="1"/>
  <c r="H1462" i="1"/>
  <c r="B216" i="9"/>
  <c r="B220" i="9"/>
  <c r="B224" i="9"/>
  <c r="B228" i="9"/>
  <c r="B232" i="9"/>
  <c r="B236" i="9"/>
  <c r="B240" i="9"/>
  <c r="B244" i="9"/>
  <c r="B307" i="9"/>
  <c r="B303" i="9"/>
  <c r="B299" i="9"/>
  <c r="B295" i="9"/>
  <c r="E284" i="9"/>
  <c r="B284" i="9" s="1"/>
  <c r="G1562" i="1"/>
  <c r="H1562" i="1"/>
  <c r="G1558" i="1"/>
  <c r="H1558" i="1"/>
  <c r="G1554" i="1"/>
  <c r="H1554" i="1"/>
  <c r="G1539" i="1"/>
  <c r="G1510" i="1"/>
  <c r="H1510" i="1"/>
  <c r="G1506" i="1"/>
  <c r="H1506" i="1"/>
  <c r="G1490" i="1"/>
  <c r="H1490" i="1"/>
  <c r="H1467" i="1"/>
  <c r="G1467" i="1"/>
  <c r="I1467" i="1" s="1"/>
  <c r="J1467" i="1"/>
  <c r="H1465" i="1"/>
  <c r="G1465" i="1"/>
  <c r="J1465" i="1"/>
  <c r="H1463" i="1"/>
  <c r="G1463" i="1"/>
  <c r="J1463" i="1"/>
  <c r="H1567" i="1"/>
  <c r="G1567" i="1"/>
  <c r="J1474" i="1"/>
  <c r="G1474" i="1"/>
  <c r="H1474" i="1"/>
  <c r="J1472" i="1"/>
  <c r="G1472" i="1"/>
  <c r="I1472" i="1" s="1"/>
  <c r="H1472" i="1"/>
  <c r="I1460" i="1"/>
  <c r="I1458" i="1"/>
  <c r="G1542" i="1"/>
  <c r="H1542" i="1"/>
  <c r="G1538" i="1"/>
  <c r="H1538" i="1"/>
  <c r="G1502" i="1"/>
  <c r="H1502" i="1"/>
  <c r="G1494" i="1"/>
  <c r="H1494" i="1"/>
  <c r="G1486" i="1"/>
  <c r="H1486" i="1"/>
  <c r="G1578" i="1"/>
  <c r="H1578" i="1"/>
  <c r="G1574" i="1"/>
  <c r="H1574" i="1"/>
  <c r="G1546" i="1"/>
  <c r="H1546" i="1"/>
  <c r="G1534" i="1"/>
  <c r="H1534" i="1"/>
  <c r="G1522" i="1"/>
  <c r="H1522" i="1"/>
  <c r="G1514" i="1"/>
  <c r="H1514" i="1"/>
  <c r="G1482" i="1"/>
  <c r="H1482" i="1"/>
  <c r="J1479" i="1"/>
  <c r="G1479" i="1"/>
  <c r="I1479" i="1" s="1"/>
  <c r="J1477" i="1"/>
  <c r="G1477" i="1"/>
  <c r="I1477" i="1" s="1"/>
  <c r="H1460" i="1"/>
  <c r="J1459" i="1"/>
  <c r="G1459" i="1"/>
  <c r="I1459" i="1" s="1"/>
  <c r="H1458" i="1"/>
  <c r="J1457" i="1"/>
  <c r="G1457" i="1"/>
  <c r="I1457" i="1" s="1"/>
  <c r="H1456" i="1"/>
  <c r="I1456" i="1" s="1"/>
  <c r="J1455" i="1"/>
  <c r="G1455" i="1"/>
  <c r="I1455" i="1" s="1"/>
  <c r="H1452" i="1"/>
  <c r="I1452" i="1" s="1"/>
  <c r="F176" i="5" l="1"/>
  <c r="H22" i="3"/>
  <c r="C1153" i="1"/>
  <c r="H21" i="3"/>
  <c r="C1046" i="1"/>
  <c r="F146" i="5"/>
  <c r="C1124" i="1"/>
  <c r="H1524" i="1"/>
  <c r="G1524" i="1"/>
  <c r="G299" i="1"/>
  <c r="H299" i="1"/>
  <c r="F106" i="4"/>
  <c r="C102" i="1"/>
  <c r="H1047" i="1"/>
  <c r="G1047" i="1"/>
  <c r="G997" i="1"/>
  <c r="H997" i="1"/>
  <c r="G1154" i="1"/>
  <c r="H1154" i="1"/>
  <c r="F114" i="6"/>
  <c r="H27" i="3"/>
  <c r="C1408" i="1"/>
  <c r="F644" i="4"/>
  <c r="C638" i="1"/>
  <c r="F129" i="6"/>
  <c r="C1423" i="1"/>
  <c r="F133" i="4"/>
  <c r="C129" i="1"/>
  <c r="H1535" i="1"/>
  <c r="G1535" i="1"/>
  <c r="C1469" i="1"/>
  <c r="H31" i="3"/>
  <c r="D1435" i="1"/>
  <c r="I28" i="3"/>
  <c r="E290" i="9"/>
  <c r="B290" i="9" s="1"/>
  <c r="D141" i="6"/>
  <c r="F5" i="6"/>
  <c r="H24" i="3"/>
  <c r="C1299" i="1"/>
  <c r="H1084" i="1"/>
  <c r="G1084" i="1"/>
  <c r="H1007" i="1"/>
  <c r="G1007" i="1"/>
  <c r="C523" i="1"/>
  <c r="D528" i="4"/>
  <c r="F529" i="4"/>
  <c r="H496" i="1"/>
  <c r="G496" i="1"/>
  <c r="H343" i="1"/>
  <c r="G343" i="1"/>
  <c r="H331" i="1"/>
  <c r="G331" i="1"/>
  <c r="H1437" i="1"/>
  <c r="G1437" i="1"/>
  <c r="D990" i="1"/>
  <c r="E7" i="5"/>
  <c r="F625" i="4"/>
  <c r="C619" i="1"/>
  <c r="F472" i="4"/>
  <c r="C466" i="1"/>
  <c r="G454" i="1"/>
  <c r="H454" i="1"/>
  <c r="H412" i="1"/>
  <c r="G412" i="1"/>
  <c r="F311" i="4"/>
  <c r="C306" i="1"/>
  <c r="E6" i="4"/>
  <c r="D3" i="1"/>
  <c r="G397" i="1"/>
  <c r="H397" i="1"/>
  <c r="H411" i="1"/>
  <c r="G411" i="1"/>
  <c r="H206" i="1"/>
  <c r="H159" i="1"/>
  <c r="G159" i="1"/>
  <c r="H441" i="1"/>
  <c r="G441" i="1"/>
  <c r="C587" i="1"/>
  <c r="F593" i="4"/>
  <c r="G529" i="1"/>
  <c r="H529" i="1"/>
  <c r="G395" i="1"/>
  <c r="H395" i="1"/>
  <c r="G1501" i="1"/>
  <c r="H1501" i="1"/>
  <c r="H623" i="1"/>
  <c r="G623" i="1"/>
  <c r="C346" i="1"/>
  <c r="F351" i="4"/>
  <c r="D350" i="4"/>
  <c r="F224" i="4"/>
  <c r="C220" i="1"/>
  <c r="I1466" i="1"/>
  <c r="F118" i="5"/>
  <c r="C1096" i="1"/>
  <c r="I1474" i="1"/>
  <c r="I1465" i="1"/>
  <c r="I1464" i="1"/>
  <c r="C1222" i="1"/>
  <c r="F245" i="5"/>
  <c r="F213" i="9"/>
  <c r="B213" i="9" s="1"/>
  <c r="H561" i="1"/>
  <c r="G561" i="1"/>
  <c r="F196" i="4"/>
  <c r="C192" i="1"/>
  <c r="D43" i="8"/>
  <c r="C478" i="1"/>
  <c r="F484" i="4"/>
  <c r="C1517" i="1"/>
  <c r="K1451" i="9"/>
  <c r="G314" i="9"/>
  <c r="E314" i="9" s="1"/>
  <c r="B314" i="9" s="1"/>
  <c r="I34" i="3"/>
  <c r="H1470" i="1"/>
  <c r="G1470" i="1"/>
  <c r="E237" i="5"/>
  <c r="F12" i="5"/>
  <c r="D415" i="1"/>
  <c r="E420" i="4"/>
  <c r="G1216" i="1"/>
  <c r="H1216" i="1"/>
  <c r="G1056" i="1"/>
  <c r="H1056" i="1"/>
  <c r="H579" i="1"/>
  <c r="G579" i="1"/>
  <c r="H557" i="1"/>
  <c r="G557" i="1"/>
  <c r="D1436" i="1"/>
  <c r="I29" i="3"/>
  <c r="H991" i="1"/>
  <c r="G991" i="1"/>
  <c r="H620" i="1"/>
  <c r="G620" i="1"/>
  <c r="H457" i="1"/>
  <c r="G457" i="1"/>
  <c r="H416" i="1"/>
  <c r="G416" i="1"/>
  <c r="H364" i="1"/>
  <c r="G364" i="1"/>
  <c r="H307" i="1"/>
  <c r="G307" i="1"/>
  <c r="C294" i="1"/>
  <c r="F299" i="4"/>
  <c r="D298" i="4"/>
  <c r="G606" i="1"/>
  <c r="H606" i="1"/>
  <c r="H351" i="1"/>
  <c r="G351" i="1"/>
  <c r="E298" i="4"/>
  <c r="F82" i="4"/>
  <c r="C78" i="1"/>
  <c r="G33" i="1"/>
  <c r="H33" i="1"/>
  <c r="G311" i="9"/>
  <c r="E311" i="9" s="1"/>
  <c r="B311" i="9" s="1"/>
  <c r="F206" i="5"/>
  <c r="C1183" i="1"/>
  <c r="F89" i="6"/>
  <c r="C1383" i="1"/>
  <c r="E315" i="9"/>
  <c r="I10" i="3" s="1"/>
  <c r="B316" i="9"/>
  <c r="F215" i="4"/>
  <c r="C211" i="1"/>
  <c r="G1481" i="1"/>
  <c r="H1481" i="1"/>
  <c r="G574" i="1"/>
  <c r="H574" i="1"/>
  <c r="G509" i="1"/>
  <c r="H509" i="1"/>
  <c r="H383" i="1"/>
  <c r="G383" i="1"/>
  <c r="G340" i="1"/>
  <c r="H340" i="1"/>
  <c r="H472" i="1"/>
  <c r="G472" i="1"/>
  <c r="H359" i="1"/>
  <c r="G359" i="1"/>
  <c r="I1463" i="1"/>
  <c r="I1473" i="1"/>
  <c r="D1469" i="1"/>
  <c r="I31" i="3"/>
  <c r="D1153" i="1"/>
  <c r="I22" i="3"/>
  <c r="B192" i="9"/>
  <c r="G310" i="9"/>
  <c r="E310" i="9" s="1"/>
  <c r="B310" i="9" s="1"/>
  <c r="F190" i="5"/>
  <c r="C1167" i="1"/>
  <c r="H1112" i="1"/>
  <c r="G1112" i="1"/>
  <c r="E21" i="9"/>
  <c r="H1519" i="1"/>
  <c r="G1519" i="1"/>
  <c r="F263" i="4"/>
  <c r="C259" i="1"/>
  <c r="F35" i="6"/>
  <c r="H25" i="3"/>
  <c r="C1329" i="1"/>
  <c r="F134" i="5"/>
  <c r="D6" i="5"/>
  <c r="H20" i="3"/>
  <c r="C985" i="1"/>
  <c r="H1304" i="1"/>
  <c r="G1304" i="1"/>
  <c r="F238" i="5"/>
  <c r="D237" i="5"/>
  <c r="C1215" i="1"/>
  <c r="G1065" i="1"/>
  <c r="H1065" i="1"/>
  <c r="D523" i="1"/>
  <c r="E528" i="4"/>
  <c r="F459" i="4"/>
  <c r="C453" i="1"/>
  <c r="H392" i="1"/>
  <c r="G392" i="1"/>
  <c r="E350" i="4"/>
  <c r="F252" i="4"/>
  <c r="C248" i="1"/>
  <c r="F50" i="4"/>
  <c r="C46" i="1"/>
  <c r="I1440" i="1"/>
  <c r="H1499" i="1"/>
  <c r="G1499" i="1"/>
  <c r="G467" i="1"/>
  <c r="H467" i="1"/>
  <c r="D420" i="4"/>
  <c r="F421" i="4"/>
  <c r="C415" i="1"/>
  <c r="H391" i="1"/>
  <c r="G391" i="1"/>
  <c r="H339" i="1"/>
  <c r="G339" i="1"/>
  <c r="E289" i="4"/>
  <c r="I17" i="3"/>
  <c r="D147" i="1"/>
  <c r="I1446" i="1"/>
  <c r="F363" i="4"/>
  <c r="C358" i="1"/>
  <c r="E68" i="5"/>
  <c r="C637" i="1"/>
  <c r="F643" i="4"/>
  <c r="D151" i="4"/>
  <c r="F7" i="4"/>
  <c r="D6" i="4"/>
  <c r="C3" i="1"/>
  <c r="D1046" i="1" l="1"/>
  <c r="I21" i="3"/>
  <c r="H1436" i="1"/>
  <c r="G1436" i="1"/>
  <c r="D1214" i="1"/>
  <c r="I23" i="3"/>
  <c r="G1222" i="1"/>
  <c r="H1222" i="1"/>
  <c r="H346" i="1"/>
  <c r="G346" i="1"/>
  <c r="G466" i="1"/>
  <c r="H466" i="1"/>
  <c r="E636" i="4"/>
  <c r="D630" i="1" s="1"/>
  <c r="D522" i="1"/>
  <c r="H1215" i="1"/>
  <c r="G1215" i="1"/>
  <c r="F6" i="5"/>
  <c r="C984" i="1"/>
  <c r="G1167" i="1"/>
  <c r="H1167" i="1"/>
  <c r="G1183" i="1"/>
  <c r="H1183" i="1"/>
  <c r="D407" i="4"/>
  <c r="F298" i="4"/>
  <c r="C293" i="1"/>
  <c r="H478" i="1"/>
  <c r="G478" i="1"/>
  <c r="H220" i="1"/>
  <c r="G220" i="1"/>
  <c r="D985" i="1"/>
  <c r="H985" i="1" s="1"/>
  <c r="E6" i="5"/>
  <c r="I20" i="3"/>
  <c r="G523" i="1"/>
  <c r="H523" i="1"/>
  <c r="F141" i="6"/>
  <c r="H28" i="3"/>
  <c r="C1435" i="1"/>
  <c r="H102" i="1"/>
  <c r="G102" i="1"/>
  <c r="H17" i="3"/>
  <c r="D289" i="4"/>
  <c r="F151" i="4"/>
  <c r="C147" i="1"/>
  <c r="G358" i="1"/>
  <c r="H358" i="1"/>
  <c r="H248" i="1"/>
  <c r="G248" i="1"/>
  <c r="F237" i="5"/>
  <c r="H23" i="3"/>
  <c r="C1214" i="1"/>
  <c r="H259" i="1"/>
  <c r="G259" i="1"/>
  <c r="H78" i="1"/>
  <c r="G78" i="1"/>
  <c r="D414" i="1"/>
  <c r="E635" i="4"/>
  <c r="D629" i="1" s="1"/>
  <c r="I35" i="3"/>
  <c r="C1518" i="1"/>
  <c r="G313" i="9"/>
  <c r="E313" i="9" s="1"/>
  <c r="G1096" i="1"/>
  <c r="H1096" i="1"/>
  <c r="G318" i="9"/>
  <c r="E318" i="9" s="1"/>
  <c r="G129" i="1"/>
  <c r="H129" i="1"/>
  <c r="H638" i="1"/>
  <c r="G638" i="1"/>
  <c r="D175" i="5"/>
  <c r="H3" i="1"/>
  <c r="G3" i="1"/>
  <c r="D285" i="1"/>
  <c r="E413" i="4"/>
  <c r="E291" i="4"/>
  <c r="D287" i="1" s="1"/>
  <c r="H453" i="1"/>
  <c r="G453" i="1"/>
  <c r="F7" i="5"/>
  <c r="H1329" i="1"/>
  <c r="G1329" i="1"/>
  <c r="E175" i="5"/>
  <c r="D1152" i="1" s="1"/>
  <c r="H211" i="1"/>
  <c r="G211" i="1"/>
  <c r="H1383" i="1"/>
  <c r="G1383" i="1"/>
  <c r="G294" i="1"/>
  <c r="H294" i="1"/>
  <c r="G1517" i="1"/>
  <c r="H1517" i="1"/>
  <c r="H192" i="1"/>
  <c r="G192" i="1"/>
  <c r="F350" i="4"/>
  <c r="C345" i="1"/>
  <c r="D408" i="4"/>
  <c r="G587" i="1"/>
  <c r="H587" i="1"/>
  <c r="H306" i="1"/>
  <c r="G306" i="1"/>
  <c r="H619" i="1"/>
  <c r="G619" i="1"/>
  <c r="H1469" i="1"/>
  <c r="G1469" i="1"/>
  <c r="H1124" i="1"/>
  <c r="G1124" i="1"/>
  <c r="F68" i="5"/>
  <c r="G1046" i="1"/>
  <c r="H1046" i="1"/>
  <c r="D635" i="4"/>
  <c r="C414" i="1"/>
  <c r="F420" i="4"/>
  <c r="B21" i="9"/>
  <c r="E412" i="4"/>
  <c r="E290" i="4"/>
  <c r="D286" i="1" s="1"/>
  <c r="D2" i="1"/>
  <c r="I16" i="3"/>
  <c r="G990" i="1"/>
  <c r="H990" i="1"/>
  <c r="H9" i="3"/>
  <c r="H1299" i="1"/>
  <c r="G1299" i="1"/>
  <c r="D412" i="4"/>
  <c r="F6" i="4"/>
  <c r="H16" i="3"/>
  <c r="D290" i="4"/>
  <c r="C2" i="1"/>
  <c r="H637" i="1"/>
  <c r="G637" i="1"/>
  <c r="G415" i="1"/>
  <c r="H415" i="1"/>
  <c r="G46" i="1"/>
  <c r="H46" i="1"/>
  <c r="D345" i="1"/>
  <c r="E408" i="4"/>
  <c r="D403" i="1" s="1"/>
  <c r="D293" i="1"/>
  <c r="E407" i="4"/>
  <c r="D402" i="1" s="1"/>
  <c r="D636" i="4"/>
  <c r="F528" i="4"/>
  <c r="C522" i="1"/>
  <c r="H1423" i="1"/>
  <c r="G1423" i="1"/>
  <c r="H1408" i="1"/>
  <c r="G1408" i="1"/>
  <c r="H1153" i="1"/>
  <c r="G1153" i="1"/>
  <c r="G2" i="1" l="1"/>
  <c r="H2" i="1"/>
  <c r="G1214" i="1"/>
  <c r="H1214" i="1"/>
  <c r="F408" i="4"/>
  <c r="C403" i="1"/>
  <c r="F175" i="5"/>
  <c r="C1152" i="1"/>
  <c r="C285" i="1"/>
  <c r="D413" i="4"/>
  <c r="D291" i="4"/>
  <c r="F289" i="4"/>
  <c r="H1435" i="1"/>
  <c r="G1435" i="1"/>
  <c r="H293" i="1"/>
  <c r="G293" i="1"/>
  <c r="D639" i="4"/>
  <c r="D414" i="4"/>
  <c r="C407" i="1"/>
  <c r="F412" i="4"/>
  <c r="F636" i="4"/>
  <c r="C630" i="1"/>
  <c r="F290" i="4"/>
  <c r="C286" i="1"/>
  <c r="E640" i="4"/>
  <c r="D408" i="1"/>
  <c r="E415" i="4"/>
  <c r="D410" i="1" s="1"/>
  <c r="D407" i="1"/>
  <c r="E639" i="4"/>
  <c r="E414" i="4"/>
  <c r="D409" i="1" s="1"/>
  <c r="G414" i="1"/>
  <c r="H414" i="1"/>
  <c r="G345" i="1"/>
  <c r="H345" i="1"/>
  <c r="G1518" i="1"/>
  <c r="H1518" i="1"/>
  <c r="H11" i="3"/>
  <c r="G278" i="9"/>
  <c r="K3" i="9"/>
  <c r="B313" i="9"/>
  <c r="E312" i="9"/>
  <c r="B318" i="9"/>
  <c r="E317" i="9"/>
  <c r="I9" i="3" s="1"/>
  <c r="G985" i="1"/>
  <c r="H522" i="1"/>
  <c r="G522" i="1"/>
  <c r="F635" i="4"/>
  <c r="C629" i="1"/>
  <c r="H147" i="1"/>
  <c r="G147" i="1"/>
  <c r="H278" i="9"/>
  <c r="D984" i="1"/>
  <c r="H984" i="1" s="1"/>
  <c r="F407" i="4"/>
  <c r="C402" i="1"/>
  <c r="G285" i="9"/>
  <c r="E285" i="9" s="1"/>
  <c r="B285" i="9" s="1"/>
  <c r="N3" i="9" l="1"/>
  <c r="I11" i="3"/>
  <c r="H286" i="1"/>
  <c r="G286" i="1"/>
  <c r="G984" i="1"/>
  <c r="G407" i="1"/>
  <c r="H407" i="1"/>
  <c r="F291" i="4"/>
  <c r="C287" i="1"/>
  <c r="G402" i="1"/>
  <c r="H402" i="1"/>
  <c r="H8" i="3"/>
  <c r="C409" i="1"/>
  <c r="F414" i="4"/>
  <c r="D640" i="4"/>
  <c r="D415" i="4"/>
  <c r="F413" i="4"/>
  <c r="C408" i="1"/>
  <c r="G403" i="1"/>
  <c r="H403" i="1"/>
  <c r="E278" i="9"/>
  <c r="H630" i="1"/>
  <c r="G630" i="1"/>
  <c r="F639" i="4"/>
  <c r="C633" i="1"/>
  <c r="G285" i="1"/>
  <c r="H285" i="1"/>
  <c r="H629" i="1"/>
  <c r="G629" i="1"/>
  <c r="E641" i="4"/>
  <c r="D633" i="1"/>
  <c r="E642" i="4"/>
  <c r="D634" i="1"/>
  <c r="H1152" i="1"/>
  <c r="G1152" i="1"/>
  <c r="E645" i="4" l="1"/>
  <c r="D635" i="1"/>
  <c r="D642" i="4"/>
  <c r="C634" i="1"/>
  <c r="F640" i="4"/>
  <c r="D641" i="4"/>
  <c r="G408" i="1"/>
  <c r="H408" i="1"/>
  <c r="D636" i="1"/>
  <c r="E646" i="4"/>
  <c r="H633" i="1"/>
  <c r="G633" i="1"/>
  <c r="B278" i="9"/>
  <c r="E277" i="9"/>
  <c r="I8" i="3" s="1"/>
  <c r="H409" i="1"/>
  <c r="G409" i="1"/>
  <c r="F415" i="4"/>
  <c r="C410" i="1"/>
  <c r="M3" i="9"/>
  <c r="H287" i="1"/>
  <c r="G287" i="1"/>
  <c r="G410" i="1" l="1"/>
  <c r="H410" i="1"/>
  <c r="D640" i="1"/>
  <c r="I19" i="3"/>
  <c r="F642" i="4"/>
  <c r="C636" i="1"/>
  <c r="D646" i="4"/>
  <c r="F641" i="4"/>
  <c r="D645" i="4"/>
  <c r="C635" i="1"/>
  <c r="D639" i="1"/>
  <c r="I18" i="3"/>
  <c r="G634" i="1"/>
  <c r="H634" i="1"/>
  <c r="F645" i="4" l="1"/>
  <c r="H18" i="3"/>
  <c r="C639" i="1"/>
  <c r="G276" i="9"/>
  <c r="E276" i="9" s="1"/>
  <c r="B276" i="9" s="1"/>
  <c r="F646" i="4"/>
  <c r="H19" i="3"/>
  <c r="C640" i="1"/>
  <c r="H635" i="1"/>
  <c r="G635" i="1"/>
  <c r="H636" i="1"/>
  <c r="G636" i="1"/>
  <c r="H640" i="1" l="1"/>
  <c r="G640" i="1"/>
  <c r="H639" i="1"/>
  <c r="G639" i="1"/>
  <c r="H7" i="3"/>
  <c r="J3" i="9" l="1"/>
  <c r="L272" i="9" l="1"/>
  <c r="F272" i="9" s="1"/>
  <c r="M272" i="9"/>
  <c r="H274" i="9"/>
  <c r="G18" i="9"/>
  <c r="E18" i="9" s="1"/>
  <c r="B18" i="9" s="1"/>
  <c r="G274" i="9"/>
  <c r="E274" i="9" s="1"/>
  <c r="H18" i="9"/>
  <c r="J12" i="9"/>
  <c r="I9" i="9"/>
  <c r="J17" i="9"/>
  <c r="G15" i="9"/>
  <c r="K11" i="9"/>
  <c r="J8" i="9"/>
  <c r="I5" i="9"/>
  <c r="K7" i="9"/>
  <c r="M15" i="9"/>
  <c r="G17" i="9"/>
  <c r="H16" i="9"/>
  <c r="K8" i="9"/>
  <c r="J13" i="9"/>
  <c r="K5" i="9"/>
  <c r="J10" i="9"/>
  <c r="K10" i="9"/>
  <c r="I7" i="9"/>
  <c r="J7" i="9"/>
  <c r="I12" i="9"/>
  <c r="I8" i="9"/>
  <c r="H17" i="9"/>
  <c r="L16" i="9"/>
  <c r="J9" i="9"/>
  <c r="J6" i="9"/>
  <c r="I11" i="9"/>
  <c r="K6" i="9"/>
  <c r="J11" i="9"/>
  <c r="J5" i="9"/>
  <c r="K13" i="9"/>
  <c r="G16" i="9"/>
  <c r="L15" i="9"/>
  <c r="I13" i="9"/>
  <c r="I6" i="9"/>
  <c r="K12" i="9"/>
  <c r="K9" i="9"/>
  <c r="I17" i="9"/>
  <c r="M16" i="9"/>
  <c r="H15" i="9"/>
  <c r="F16" i="9" l="1"/>
  <c r="E16" i="9"/>
  <c r="B16" i="9" s="1"/>
  <c r="E13" i="9"/>
  <c r="B13" i="9" s="1"/>
  <c r="F15" i="9"/>
  <c r="F14" i="9" s="1"/>
  <c r="E17" i="9"/>
  <c r="B17" i="9" s="1"/>
  <c r="E12" i="9"/>
  <c r="B12" i="9" s="1"/>
  <c r="E10" i="9"/>
  <c r="B10" i="9" s="1"/>
  <c r="E6" i="9"/>
  <c r="B6" i="9" s="1"/>
  <c r="E11" i="9"/>
  <c r="B11" i="9" s="1"/>
  <c r="E7" i="9"/>
  <c r="B7" i="9" s="1"/>
  <c r="E9" i="9"/>
  <c r="B9" i="9" s="1"/>
  <c r="E8" i="9"/>
  <c r="B8" i="9" s="1"/>
  <c r="E15" i="9"/>
  <c r="E5" i="9"/>
  <c r="B274" i="9"/>
  <c r="E20" i="9"/>
  <c r="I7" i="3" s="1"/>
  <c r="B272" i="9"/>
  <c r="F20" i="9"/>
  <c r="F3" i="9" l="1"/>
  <c r="E14" i="9"/>
  <c r="B15" i="9"/>
  <c r="B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<sst xmlns="http://schemas.openxmlformats.org/spreadsheetml/2006/main" count="5184" uniqueCount="3454">
  <si>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</si>
  <si>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</si>
  <si>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</si>
  <si>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</si>
  <si>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</si>
  <si>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</si>
  <si>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</si>
  <si>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</si>
  <si>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</si>
  <si>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</si>
  <si>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</si>
  <si>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</si>
  <si>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</si>
  <si>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</si>
  <si>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</si>
  <si>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</si>
  <si>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</si>
  <si>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</si>
  <si>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</si>
  <si>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</si>
  <si>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</si>
  <si>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</si>
  <si>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</si>
  <si>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</si>
  <si>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</si>
  <si>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</si>
  <si>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</si>
  <si>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</si>
  <si>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</si>
  <si>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</si>
  <si>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</si>
  <si>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VLADISLAVCI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</si>
  <si>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</si>
  <si>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</si>
  <si>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</si>
  <si>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</si>
  <si>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</si>
  <si>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</si>
  <si>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</si>
  <si>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</si>
  <si>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</si>
  <si>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</si>
  <si>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</si>
  <si>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</si>
  <si>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</si>
  <si>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</si>
  <si>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</si>
  <si>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</si>
  <si>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</si>
  <si>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37033 - OPĆINA VLADISLAVCI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</si>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</sst>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1333486.6200000001</v>
      </c>
      <c r="D2" s="9">
        <f>'PR-RAS'!E6</f>
        <v>2449532.25</v>
      </c>
      <c r="E2" s="9">
        <v>0</v>
      </c>
      <c r="F2" s="9">
        <v>0</v>
      </c>
      <c r="G2" s="10">
        <f t="shared" ref="G2:G65" si="0">(B2/1000)*(C2*1+D2*2)</f>
        <v>6232.5511200000001</v>
      </c>
      <c r="H2" s="10">
        <f t="shared" ref="H2:H65" si="1">ABS(C2-ROUND(C2,0))+ABS(D2-ROUND(D2,0))</f>
        <v>0.62999999988824129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279794.07000000007</v>
      </c>
      <c r="D3" s="4">
        <f>'PR-RAS'!E7</f>
        <v>339987.31999999989</v>
      </c>
      <c r="E3" s="4">
        <v>0</v>
      </c>
      <c r="F3" s="4">
        <v>0</v>
      </c>
      <c r="G3" s="5">
        <f t="shared" si="0"/>
        <v>1919.5374199999997</v>
      </c>
      <c r="H3" s="5">
        <f t="shared" si="1"/>
        <v>0.38999999995576218</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263571.45000000007</v>
      </c>
      <c r="D4" s="4">
        <f>'PR-RAS'!E8</f>
        <v>311772.16999999993</v>
      </c>
      <c r="E4" s="4">
        <v>0</v>
      </c>
      <c r="F4" s="4">
        <v>0</v>
      </c>
      <c r="G4" s="5">
        <f t="shared" si="0"/>
        <v>2661.34737</v>
      </c>
      <c r="H4" s="5">
        <f t="shared" si="1"/>
        <v>0.61999999999534339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229384.18</v>
      </c>
      <c r="D5" s="4">
        <f>'PR-RAS'!E9</f>
        <v>307515.71999999997</v>
      </c>
      <c r="E5" s="4">
        <v>0</v>
      </c>
      <c r="F5" s="4">
        <v>0</v>
      </c>
      <c r="G5" s="5">
        <f t="shared" si="0"/>
        <v>3377.6624799999995</v>
      </c>
      <c r="H5" s="5">
        <f t="shared" si="1"/>
        <v>0.46000000002095476</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44267.55</v>
      </c>
      <c r="D6" s="4">
        <f>'PR-RAS'!E10</f>
        <v>41439.68</v>
      </c>
      <c r="E6" s="4">
        <v>0</v>
      </c>
      <c r="F6" s="4">
        <v>0</v>
      </c>
      <c r="G6" s="5">
        <f t="shared" si="0"/>
        <v>635.73455000000001</v>
      </c>
      <c r="H6" s="5">
        <f t="shared" si="1"/>
        <v>0.76999999999679858</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5821.45</v>
      </c>
      <c r="D7" s="4">
        <f>'PR-RAS'!E11</f>
        <v>15426.85</v>
      </c>
      <c r="E7" s="4">
        <v>0</v>
      </c>
      <c r="F7" s="4">
        <v>0</v>
      </c>
      <c r="G7" s="5">
        <f t="shared" si="0"/>
        <v>220.05090000000001</v>
      </c>
      <c r="H7" s="5">
        <f t="shared" si="1"/>
        <v>0.5999999999994543</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146.21</v>
      </c>
      <c r="D8" s="4">
        <f>'PR-RAS'!E12</f>
        <v>1251.3499999999999</v>
      </c>
      <c r="E8" s="4">
        <v>0</v>
      </c>
      <c r="F8" s="4">
        <v>0</v>
      </c>
      <c r="G8" s="5">
        <f t="shared" si="0"/>
        <v>18.542369999999998</v>
      </c>
      <c r="H8" s="5">
        <f t="shared" si="1"/>
        <v>0.55999999999991701</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26656.65</v>
      </c>
      <c r="D9" s="4">
        <f>'PR-RAS'!E13</f>
        <v>23065.34</v>
      </c>
      <c r="E9" s="4">
        <v>0</v>
      </c>
      <c r="F9" s="4">
        <v>0</v>
      </c>
      <c r="G9" s="5">
        <f t="shared" si="0"/>
        <v>582.29863999999998</v>
      </c>
      <c r="H9" s="5">
        <f t="shared" si="1"/>
        <v>0.68999999999869033</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42704.59</v>
      </c>
      <c r="D11" s="4">
        <f>'PR-RAS'!E15</f>
        <v>76926.77</v>
      </c>
      <c r="E11" s="4">
        <v>0</v>
      </c>
      <c r="F11" s="4">
        <v>0</v>
      </c>
      <c r="G11" s="5">
        <f t="shared" si="0"/>
        <v>1965.5813000000001</v>
      </c>
      <c r="H11" s="5">
        <f t="shared" si="1"/>
        <v>0.63999999999941792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16029.41</v>
      </c>
      <c r="D19" s="4">
        <f>'PR-RAS'!E23</f>
        <v>27309.67</v>
      </c>
      <c r="E19" s="4">
        <v>0</v>
      </c>
      <c r="F19" s="4">
        <v>0</v>
      </c>
      <c r="G19" s="5">
        <f t="shared" si="0"/>
        <v>1271.6775</v>
      </c>
      <c r="H19" s="5">
        <f t="shared" si="1"/>
        <v>0.74000000000160071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16029.41</v>
      </c>
      <c r="D23" s="4">
        <f>'PR-RAS'!E27</f>
        <v>27309.67</v>
      </c>
      <c r="E23" s="4">
        <v>0</v>
      </c>
      <c r="F23" s="4">
        <v>0</v>
      </c>
      <c r="G23" s="5">
        <f t="shared" si="0"/>
        <v>1554.2724999999998</v>
      </c>
      <c r="H23" s="5">
        <f t="shared" si="1"/>
        <v>0.74000000000160071</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193.20999999999998</v>
      </c>
      <c r="D25" s="4">
        <f>'PR-RAS'!E29</f>
        <v>905.48</v>
      </c>
      <c r="E25" s="4">
        <v>0</v>
      </c>
      <c r="F25" s="4">
        <v>0</v>
      </c>
      <c r="G25" s="5">
        <f t="shared" si="0"/>
        <v>48.100080000000005</v>
      </c>
      <c r="H25" s="5">
        <f t="shared" si="1"/>
        <v>0.68999999999999773</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191.29</v>
      </c>
      <c r="D27" s="4">
        <f>'PR-RAS'!E31</f>
        <v>894.59</v>
      </c>
      <c r="E27" s="4">
        <v>0</v>
      </c>
      <c r="F27" s="4">
        <v>0</v>
      </c>
      <c r="G27" s="5">
        <f t="shared" si="0"/>
        <v>51.492219999999996</v>
      </c>
      <c r="H27" s="5">
        <f t="shared" si="1"/>
        <v>0.69999999999996021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1.92</v>
      </c>
      <c r="D29" s="4">
        <f>'PR-RAS'!E33</f>
        <v>10.89</v>
      </c>
      <c r="E29" s="4">
        <v>0</v>
      </c>
      <c r="F29" s="4">
        <v>0</v>
      </c>
      <c r="G29" s="5">
        <f t="shared" si="0"/>
        <v>0.66360000000000008</v>
      </c>
      <c r="H29" s="5">
        <f t="shared" si="1"/>
        <v>0.1899999999999995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878063.32</v>
      </c>
      <c r="D46" s="4">
        <f>'PR-RAS'!E50</f>
        <v>1935647.58</v>
      </c>
      <c r="E46" s="4">
        <v>0</v>
      </c>
      <c r="F46" s="4">
        <v>0</v>
      </c>
      <c r="G46" s="5">
        <f t="shared" si="0"/>
        <v>213721.13160000002</v>
      </c>
      <c r="H46" s="5">
        <f t="shared" si="1"/>
        <v>0.73999999987427145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730800.16999999993</v>
      </c>
      <c r="D55" s="4">
        <f>'PR-RAS'!E59</f>
        <v>829916.05</v>
      </c>
      <c r="E55" s="4">
        <v>0</v>
      </c>
      <c r="F55" s="4">
        <v>0</v>
      </c>
      <c r="G55" s="5">
        <f t="shared" si="0"/>
        <v>129094.14258</v>
      </c>
      <c r="H55" s="5">
        <f t="shared" si="1"/>
        <v>0.21999999997206032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404302.56</v>
      </c>
      <c r="D56" s="4">
        <f>'PR-RAS'!E60</f>
        <v>471353.96</v>
      </c>
      <c r="E56" s="4">
        <v>0</v>
      </c>
      <c r="F56" s="4">
        <v>0</v>
      </c>
      <c r="G56" s="5">
        <f t="shared" si="0"/>
        <v>74085.576400000005</v>
      </c>
      <c r="H56" s="5">
        <f t="shared" si="1"/>
        <v>0.47999999998137355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326497.61</v>
      </c>
      <c r="D57" s="4">
        <f>'PR-RAS'!E61</f>
        <v>358562.09</v>
      </c>
      <c r="E57" s="4">
        <v>0</v>
      </c>
      <c r="F57" s="4">
        <v>0</v>
      </c>
      <c r="G57" s="5">
        <f t="shared" si="0"/>
        <v>58442.820240000001</v>
      </c>
      <c r="H57" s="5">
        <f t="shared" si="1"/>
        <v>0.48000000003958121</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4048.55</v>
      </c>
      <c r="D58" s="4">
        <f>'PR-RAS'!E62</f>
        <v>7988.8</v>
      </c>
      <c r="E58" s="4">
        <v>0</v>
      </c>
      <c r="F58" s="4">
        <v>0</v>
      </c>
      <c r="G58" s="5">
        <f t="shared" si="0"/>
        <v>1141.4905500000002</v>
      </c>
      <c r="H58" s="5">
        <f t="shared" si="1"/>
        <v>0.6499999999996362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4048.55</v>
      </c>
      <c r="D59" s="4">
        <f>'PR-RAS'!E63</f>
        <v>7988.8</v>
      </c>
      <c r="E59" s="4">
        <v>0</v>
      </c>
      <c r="F59" s="4">
        <v>0</v>
      </c>
      <c r="G59" s="5">
        <f t="shared" si="0"/>
        <v>1161.5167000000001</v>
      </c>
      <c r="H59" s="5">
        <f t="shared" si="1"/>
        <v>0.6499999999996362</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143214.6</v>
      </c>
      <c r="D70" s="4">
        <f>'PR-RAS'!E74</f>
        <v>1097742.73</v>
      </c>
      <c r="E70" s="4">
        <v>0</v>
      </c>
      <c r="F70" s="4">
        <v>0</v>
      </c>
      <c r="G70" s="5">
        <f t="shared" si="2"/>
        <v>161370.30414000002</v>
      </c>
      <c r="H70" s="5">
        <f t="shared" si="3"/>
        <v>0.67000000001280569</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364997.26</v>
      </c>
      <c r="E71" s="4">
        <v>0</v>
      </c>
      <c r="F71" s="4">
        <v>0</v>
      </c>
      <c r="G71" s="5">
        <f t="shared" si="2"/>
        <v>51099.616400000006</v>
      </c>
      <c r="H71" s="5">
        <f t="shared" si="3"/>
        <v>0.26000000000931323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143214.6</v>
      </c>
      <c r="D72" s="4">
        <f>'PR-RAS'!E76</f>
        <v>732745.47</v>
      </c>
      <c r="E72" s="4">
        <v>0</v>
      </c>
      <c r="F72" s="4">
        <v>0</v>
      </c>
      <c r="G72" s="5">
        <f t="shared" si="2"/>
        <v>114218.09333999999</v>
      </c>
      <c r="H72" s="5">
        <f t="shared" si="3"/>
        <v>0.86999999996623956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89758.969999999987</v>
      </c>
      <c r="D78" s="4">
        <f>'PR-RAS'!E82</f>
        <v>96560.260000000009</v>
      </c>
      <c r="E78" s="4">
        <v>0</v>
      </c>
      <c r="F78" s="4">
        <v>0</v>
      </c>
      <c r="G78" s="5">
        <f t="shared" si="2"/>
        <v>21781.720729999997</v>
      </c>
      <c r="H78" s="5">
        <f t="shared" si="3"/>
        <v>0.29000000002270099</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12.969999999999999</v>
      </c>
      <c r="D79" s="4">
        <f>'PR-RAS'!E83</f>
        <v>109.13</v>
      </c>
      <c r="E79" s="4">
        <v>0</v>
      </c>
      <c r="F79" s="4">
        <v>0</v>
      </c>
      <c r="G79" s="5">
        <f t="shared" si="2"/>
        <v>18.03594</v>
      </c>
      <c r="H79" s="5">
        <f t="shared" si="3"/>
        <v>0.15999999999999659</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6.93</v>
      </c>
      <c r="D81" s="4">
        <f>'PR-RAS'!E85</f>
        <v>60.25</v>
      </c>
      <c r="E81" s="4">
        <v>0</v>
      </c>
      <c r="F81" s="4">
        <v>0</v>
      </c>
      <c r="G81" s="5">
        <f t="shared" si="2"/>
        <v>10.1944</v>
      </c>
      <c r="H81" s="5">
        <f t="shared" si="3"/>
        <v>0.32000000000000028</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6.04</v>
      </c>
      <c r="D82" s="4">
        <f>'PR-RAS'!E86</f>
        <v>48.88</v>
      </c>
      <c r="E82" s="4">
        <v>0</v>
      </c>
      <c r="F82" s="4">
        <v>0</v>
      </c>
      <c r="G82" s="5">
        <f t="shared" si="2"/>
        <v>8.4078000000000017</v>
      </c>
      <c r="H82" s="5">
        <f t="shared" si="3"/>
        <v>0.15999999999999748</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89745.999999999985</v>
      </c>
      <c r="D87" s="4">
        <f>'PR-RAS'!E91</f>
        <v>96451.13</v>
      </c>
      <c r="E87" s="4">
        <v>0</v>
      </c>
      <c r="F87" s="4">
        <v>0</v>
      </c>
      <c r="G87" s="5">
        <f t="shared" si="2"/>
        <v>24307.750359999998</v>
      </c>
      <c r="H87" s="5">
        <f t="shared" si="3"/>
        <v>0.13000000001920853</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51739.24</v>
      </c>
      <c r="D88" s="4">
        <f>'PR-RAS'!E92</f>
        <v>53793.93</v>
      </c>
      <c r="E88" s="4">
        <v>0</v>
      </c>
      <c r="F88" s="4">
        <v>0</v>
      </c>
      <c r="G88" s="5">
        <f t="shared" si="2"/>
        <v>13861.457699999999</v>
      </c>
      <c r="H88" s="5">
        <f t="shared" si="3"/>
        <v>0.30999999999767169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37819.03</v>
      </c>
      <c r="D89" s="4">
        <f>'PR-RAS'!E93</f>
        <v>42657.2</v>
      </c>
      <c r="E89" s="4">
        <v>0</v>
      </c>
      <c r="F89" s="4">
        <v>0</v>
      </c>
      <c r="G89" s="5">
        <f t="shared" si="2"/>
        <v>10835.741839999999</v>
      </c>
      <c r="H89" s="5">
        <f t="shared" si="3"/>
        <v>0.22999999999592546</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187.73</v>
      </c>
      <c r="D93" s="4">
        <f>'PR-RAS'!E97</f>
        <v>0</v>
      </c>
      <c r="E93" s="4">
        <v>0</v>
      </c>
      <c r="F93" s="4">
        <v>0</v>
      </c>
      <c r="G93" s="5">
        <f t="shared" si="2"/>
        <v>17.271159999999998</v>
      </c>
      <c r="H93" s="5">
        <f t="shared" si="3"/>
        <v>0.27000000000001023</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85870.26</v>
      </c>
      <c r="D102" s="4">
        <f>'PR-RAS'!E106</f>
        <v>77337.09</v>
      </c>
      <c r="E102" s="4">
        <v>0</v>
      </c>
      <c r="F102" s="4">
        <v>0</v>
      </c>
      <c r="G102" s="5">
        <f t="shared" si="2"/>
        <v>24294.988440000001</v>
      </c>
      <c r="H102" s="5">
        <f t="shared" si="3"/>
        <v>0.34999999999126885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14547.96</v>
      </c>
      <c r="D103" s="4">
        <f>'PR-RAS'!E107</f>
        <v>12537.47</v>
      </c>
      <c r="E103" s="4">
        <v>0</v>
      </c>
      <c r="F103" s="4">
        <v>0</v>
      </c>
      <c r="G103" s="5">
        <f t="shared" si="2"/>
        <v>4041.5357999999992</v>
      </c>
      <c r="H103" s="5">
        <f t="shared" si="3"/>
        <v>0.51000000000021828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12537.47</v>
      </c>
      <c r="E105" s="4">
        <v>0</v>
      </c>
      <c r="F105" s="4">
        <v>0</v>
      </c>
      <c r="G105" s="5">
        <f t="shared" si="2"/>
        <v>2607.7937599999996</v>
      </c>
      <c r="H105" s="5">
        <f t="shared" si="3"/>
        <v>0.46999999999934516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14547.96</v>
      </c>
      <c r="D106" s="4">
        <f>'PR-RAS'!E110</f>
        <v>0</v>
      </c>
      <c r="E106" s="4">
        <v>0</v>
      </c>
      <c r="F106" s="4">
        <v>0</v>
      </c>
      <c r="G106" s="5">
        <f t="shared" si="2"/>
        <v>1527.5357999999999</v>
      </c>
      <c r="H106" s="5">
        <f t="shared" si="3"/>
        <v>4.0000000000873115E-2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22982.03</v>
      </c>
      <c r="D108" s="4">
        <f>'PR-RAS'!E112</f>
        <v>12131.06</v>
      </c>
      <c r="E108" s="4">
        <v>0</v>
      </c>
      <c r="F108" s="4">
        <v>0</v>
      </c>
      <c r="G108" s="5">
        <f t="shared" si="2"/>
        <v>5055.1240499999994</v>
      </c>
      <c r="H108" s="5">
        <f t="shared" si="3"/>
        <v>8.999999999832653E-2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59.19</v>
      </c>
      <c r="D110" s="4">
        <f>'PR-RAS'!E114</f>
        <v>94.02</v>
      </c>
      <c r="E110" s="4">
        <v>0</v>
      </c>
      <c r="F110" s="4">
        <v>0</v>
      </c>
      <c r="G110" s="5">
        <f t="shared" si="2"/>
        <v>26.948069999999998</v>
      </c>
      <c r="H110" s="5">
        <f t="shared" si="3"/>
        <v>0.20999999999999375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6868.28</v>
      </c>
      <c r="D111" s="4">
        <f>'PR-RAS'!E115</f>
        <v>3817.47</v>
      </c>
      <c r="E111" s="4">
        <v>0</v>
      </c>
      <c r="F111" s="4">
        <v>0</v>
      </c>
      <c r="G111" s="5">
        <f t="shared" si="2"/>
        <v>1595.3542</v>
      </c>
      <c r="H111" s="5">
        <f t="shared" si="3"/>
        <v>0.74999999999954525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16054.56</v>
      </c>
      <c r="D113" s="4">
        <f>'PR-RAS'!E117</f>
        <v>8219.57</v>
      </c>
      <c r="E113" s="4">
        <v>0</v>
      </c>
      <c r="F113" s="4">
        <v>0</v>
      </c>
      <c r="G113" s="5">
        <f t="shared" si="2"/>
        <v>3639.2943999999998</v>
      </c>
      <c r="H113" s="5">
        <f t="shared" si="3"/>
        <v>0.87000000000080036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48340.27</v>
      </c>
      <c r="D116" s="4">
        <f>'PR-RAS'!E120</f>
        <v>52668.560000000005</v>
      </c>
      <c r="E116" s="4">
        <v>0</v>
      </c>
      <c r="F116" s="4">
        <v>0</v>
      </c>
      <c r="G116" s="5">
        <f t="shared" si="2"/>
        <v>17672.899850000002</v>
      </c>
      <c r="H116" s="5">
        <f t="shared" si="3"/>
        <v>0.70999999999185093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663.95</v>
      </c>
      <c r="D117" s="4">
        <f>'PR-RAS'!E121</f>
        <v>66.010000000000005</v>
      </c>
      <c r="E117" s="4">
        <v>0</v>
      </c>
      <c r="F117" s="4">
        <v>0</v>
      </c>
      <c r="G117" s="5">
        <f t="shared" si="2"/>
        <v>92.332520000000002</v>
      </c>
      <c r="H117" s="5">
        <f t="shared" si="3"/>
        <v>5.9999999999959641E-2</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47676.32</v>
      </c>
      <c r="D118" s="4">
        <f>'PR-RAS'!E122</f>
        <v>52602.55</v>
      </c>
      <c r="E118" s="4">
        <v>0</v>
      </c>
      <c r="F118" s="4">
        <v>0</v>
      </c>
      <c r="G118" s="5">
        <f t="shared" si="2"/>
        <v>17887.126140000004</v>
      </c>
      <c r="H118" s="5">
        <f t="shared" si="3"/>
        <v>0.76999999999679858</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889105.65999999992</v>
      </c>
      <c r="D147" s="4">
        <f>'PR-RAS'!E151</f>
        <v>1208278.08</v>
      </c>
      <c r="E147" s="4">
        <v>0</v>
      </c>
      <c r="F147" s="4">
        <v>0</v>
      </c>
      <c r="G147" s="5">
        <f t="shared" si="4"/>
        <v>482626.62572000001</v>
      </c>
      <c r="H147" s="5">
        <f t="shared" si="5"/>
        <v>0.42000000015832484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303893.44000000006</v>
      </c>
      <c r="D148" s="4">
        <f>'PR-RAS'!E152</f>
        <v>540525.81000000006</v>
      </c>
      <c r="E148" s="4">
        <v>0</v>
      </c>
      <c r="F148" s="4">
        <v>0</v>
      </c>
      <c r="G148" s="5">
        <f t="shared" si="4"/>
        <v>203586.92382</v>
      </c>
      <c r="H148" s="5">
        <f t="shared" si="5"/>
        <v>0.63000000000465661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243477.80000000002</v>
      </c>
      <c r="D149" s="4">
        <f>'PR-RAS'!E153</f>
        <v>429705.08</v>
      </c>
      <c r="E149" s="4">
        <v>0</v>
      </c>
      <c r="F149" s="4">
        <v>0</v>
      </c>
      <c r="G149" s="5">
        <f t="shared" si="4"/>
        <v>163227.41807999997</v>
      </c>
      <c r="H149" s="5">
        <f t="shared" si="5"/>
        <v>0.27999999999883585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243086.57</v>
      </c>
      <c r="D150" s="4">
        <f>'PR-RAS'!E154</f>
        <v>429003.59</v>
      </c>
      <c r="E150" s="4">
        <v>0</v>
      </c>
      <c r="F150" s="4">
        <v>0</v>
      </c>
      <c r="G150" s="5">
        <f t="shared" si="4"/>
        <v>164062.96875</v>
      </c>
      <c r="H150" s="5">
        <f t="shared" si="5"/>
        <v>0.83999999996740371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391.23</v>
      </c>
      <c r="D152" s="4">
        <f>'PR-RAS'!E156</f>
        <v>701.49</v>
      </c>
      <c r="E152" s="4">
        <v>0</v>
      </c>
      <c r="F152" s="4">
        <v>0</v>
      </c>
      <c r="G152" s="5">
        <f t="shared" si="4"/>
        <v>270.92570999999998</v>
      </c>
      <c r="H152" s="5">
        <f t="shared" si="5"/>
        <v>0.72000000000002728</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20255.12</v>
      </c>
      <c r="D154" s="4">
        <f>'PR-RAS'!E158</f>
        <v>39919.449999999997</v>
      </c>
      <c r="E154" s="4">
        <v>0</v>
      </c>
      <c r="F154" s="4">
        <v>0</v>
      </c>
      <c r="G154" s="5">
        <f t="shared" si="4"/>
        <v>15314.385059999999</v>
      </c>
      <c r="H154" s="5">
        <f t="shared" si="5"/>
        <v>0.56999999999607098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40160.519999999997</v>
      </c>
      <c r="D155" s="4">
        <f>'PR-RAS'!E159</f>
        <v>70901.279999999999</v>
      </c>
      <c r="E155" s="4">
        <v>0</v>
      </c>
      <c r="F155" s="4">
        <v>0</v>
      </c>
      <c r="G155" s="5">
        <f t="shared" si="4"/>
        <v>28022.314319999998</v>
      </c>
      <c r="H155" s="5">
        <f t="shared" si="5"/>
        <v>0.76000000000203727</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40160.519999999997</v>
      </c>
      <c r="D157" s="4">
        <f>'PR-RAS'!E161</f>
        <v>70901.279999999999</v>
      </c>
      <c r="E157" s="4">
        <v>0</v>
      </c>
      <c r="F157" s="4">
        <v>0</v>
      </c>
      <c r="G157" s="5">
        <f t="shared" si="4"/>
        <v>28386.240479999997</v>
      </c>
      <c r="H157" s="5">
        <f t="shared" si="5"/>
        <v>0.76000000000203727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292999.95999999996</v>
      </c>
      <c r="D159" s="4">
        <f>'PR-RAS'!E163</f>
        <v>341310.87</v>
      </c>
      <c r="E159" s="4">
        <v>0</v>
      </c>
      <c r="F159" s="4">
        <v>0</v>
      </c>
      <c r="G159" s="5">
        <f t="shared" si="4"/>
        <v>154148.2286</v>
      </c>
      <c r="H159" s="5">
        <f t="shared" si="5"/>
        <v>0.17000000004190952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13851.74</v>
      </c>
      <c r="D160" s="4">
        <f>'PR-RAS'!E164</f>
        <v>13871.7</v>
      </c>
      <c r="E160" s="4">
        <v>0</v>
      </c>
      <c r="F160" s="4">
        <v>0</v>
      </c>
      <c r="G160" s="5">
        <f t="shared" si="4"/>
        <v>6613.6272600000002</v>
      </c>
      <c r="H160" s="5">
        <f t="shared" si="5"/>
        <v>0.55999999999949068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3686.38</v>
      </c>
      <c r="D161" s="4">
        <f>'PR-RAS'!E165</f>
        <v>4432.29</v>
      </c>
      <c r="E161" s="4">
        <v>0</v>
      </c>
      <c r="F161" s="4">
        <v>0</v>
      </c>
      <c r="G161" s="5">
        <f t="shared" si="4"/>
        <v>2008.1535999999999</v>
      </c>
      <c r="H161" s="5">
        <f t="shared" si="5"/>
        <v>0.67000000000007276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6182.26</v>
      </c>
      <c r="D162" s="4">
        <f>'PR-RAS'!E166</f>
        <v>6312.16</v>
      </c>
      <c r="E162" s="4">
        <v>0</v>
      </c>
      <c r="F162" s="4">
        <v>0</v>
      </c>
      <c r="G162" s="5">
        <f t="shared" si="4"/>
        <v>3027.8593800000003</v>
      </c>
      <c r="H162" s="5">
        <f t="shared" si="5"/>
        <v>0.42000000000007276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947.5</v>
      </c>
      <c r="D163" s="4">
        <f>'PR-RAS'!E167</f>
        <v>481.25</v>
      </c>
      <c r="E163" s="4">
        <v>0</v>
      </c>
      <c r="F163" s="4">
        <v>0</v>
      </c>
      <c r="G163" s="5">
        <f t="shared" si="4"/>
        <v>309.42</v>
      </c>
      <c r="H163" s="5">
        <f t="shared" si="5"/>
        <v>0.75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3035.6</v>
      </c>
      <c r="D164" s="4">
        <f>'PR-RAS'!E168</f>
        <v>2646</v>
      </c>
      <c r="E164" s="4">
        <v>0</v>
      </c>
      <c r="F164" s="4">
        <v>0</v>
      </c>
      <c r="G164" s="5">
        <f t="shared" si="4"/>
        <v>1357.3988000000002</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45927.79</v>
      </c>
      <c r="D165" s="4">
        <f>'PR-RAS'!E169</f>
        <v>89773.430000000008</v>
      </c>
      <c r="E165" s="4">
        <v>0</v>
      </c>
      <c r="F165" s="4">
        <v>0</v>
      </c>
      <c r="G165" s="5">
        <f t="shared" si="4"/>
        <v>36977.842600000004</v>
      </c>
      <c r="H165" s="5">
        <f t="shared" si="5"/>
        <v>0.64000000000669388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14411.17</v>
      </c>
      <c r="D166" s="4">
        <f>'PR-RAS'!E170</f>
        <v>21037.09</v>
      </c>
      <c r="E166" s="4">
        <v>0</v>
      </c>
      <c r="F166" s="4">
        <v>0</v>
      </c>
      <c r="G166" s="5">
        <f t="shared" si="4"/>
        <v>9320.0827499999996</v>
      </c>
      <c r="H166" s="5">
        <f t="shared" si="5"/>
        <v>0.26000000000021828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25341.31</v>
      </c>
      <c r="D168" s="4">
        <f>'PR-RAS'!E172</f>
        <v>31382.43</v>
      </c>
      <c r="E168" s="4">
        <v>0</v>
      </c>
      <c r="F168" s="4">
        <v>0</v>
      </c>
      <c r="G168" s="5">
        <f t="shared" si="4"/>
        <v>14713.730390000001</v>
      </c>
      <c r="H168" s="5">
        <f t="shared" si="5"/>
        <v>0.74000000000160071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4471.97</v>
      </c>
      <c r="D169" s="4">
        <f>'PR-RAS'!E173</f>
        <v>32616.36</v>
      </c>
      <c r="E169" s="4">
        <v>0</v>
      </c>
      <c r="F169" s="4">
        <v>0</v>
      </c>
      <c r="G169" s="5">
        <f t="shared" si="4"/>
        <v>11710.387920000001</v>
      </c>
      <c r="H169" s="5">
        <f t="shared" si="5"/>
        <v>0.39000000000032742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666.52</v>
      </c>
      <c r="D170" s="4">
        <f>'PR-RAS'!E174</f>
        <v>735.08</v>
      </c>
      <c r="E170" s="4">
        <v>0</v>
      </c>
      <c r="F170" s="4">
        <v>0</v>
      </c>
      <c r="G170" s="5">
        <f t="shared" si="4"/>
        <v>361.09892000000008</v>
      </c>
      <c r="H170" s="5">
        <f t="shared" si="5"/>
        <v>0.56000000000005912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1036.82</v>
      </c>
      <c r="D172" s="4">
        <f>'PR-RAS'!E176</f>
        <v>4002.47</v>
      </c>
      <c r="E172" s="4">
        <v>0</v>
      </c>
      <c r="F172" s="4">
        <v>0</v>
      </c>
      <c r="G172" s="5">
        <f t="shared" si="4"/>
        <v>1546.1409600000002</v>
      </c>
      <c r="H172" s="5">
        <f t="shared" si="5"/>
        <v>0.64999999999986358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184380.41</v>
      </c>
      <c r="D173" s="4">
        <f>'PR-RAS'!E177</f>
        <v>196298.81</v>
      </c>
      <c r="E173" s="4">
        <v>0</v>
      </c>
      <c r="F173" s="4">
        <v>0</v>
      </c>
      <c r="G173" s="5">
        <f t="shared" si="4"/>
        <v>99240.221160000001</v>
      </c>
      <c r="H173" s="5">
        <f t="shared" si="5"/>
        <v>0.60000000000582077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9940.3799999999992</v>
      </c>
      <c r="D174" s="4">
        <f>'PR-RAS'!E178</f>
        <v>12604.33</v>
      </c>
      <c r="E174" s="4">
        <v>0</v>
      </c>
      <c r="F174" s="4">
        <v>0</v>
      </c>
      <c r="G174" s="5">
        <f t="shared" si="4"/>
        <v>6080.7839199999999</v>
      </c>
      <c r="H174" s="5">
        <f t="shared" si="5"/>
        <v>0.70999999999912689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25942.09</v>
      </c>
      <c r="D175" s="4">
        <f>'PR-RAS'!E179</f>
        <v>36670.28</v>
      </c>
      <c r="E175" s="4">
        <v>0</v>
      </c>
      <c r="F175" s="4">
        <v>0</v>
      </c>
      <c r="G175" s="5">
        <f t="shared" si="4"/>
        <v>17275.181099999998</v>
      </c>
      <c r="H175" s="5">
        <f t="shared" si="5"/>
        <v>0.36999999999898137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947.7</v>
      </c>
      <c r="D176" s="4">
        <f>'PR-RAS'!E180</f>
        <v>6996.85</v>
      </c>
      <c r="E176" s="4">
        <v>0</v>
      </c>
      <c r="F176" s="4">
        <v>0</v>
      </c>
      <c r="G176" s="5">
        <f t="shared" si="4"/>
        <v>2614.7449999999999</v>
      </c>
      <c r="H176" s="5">
        <f t="shared" si="5"/>
        <v>0.44999999999959073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47269.69</v>
      </c>
      <c r="D177" s="4">
        <f>'PR-RAS'!E181</f>
        <v>42582.46</v>
      </c>
      <c r="E177" s="4">
        <v>0</v>
      </c>
      <c r="F177" s="4">
        <v>0</v>
      </c>
      <c r="G177" s="5">
        <f t="shared" si="4"/>
        <v>23308.491359999996</v>
      </c>
      <c r="H177" s="5">
        <f t="shared" si="5"/>
        <v>0.76999999999679858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12885.82</v>
      </c>
      <c r="D178" s="4">
        <f>'PR-RAS'!E182</f>
        <v>1519.59</v>
      </c>
      <c r="E178" s="4">
        <v>0</v>
      </c>
      <c r="F178" s="4">
        <v>0</v>
      </c>
      <c r="G178" s="5">
        <f t="shared" si="4"/>
        <v>2818.7249999999999</v>
      </c>
      <c r="H178" s="5">
        <f t="shared" si="5"/>
        <v>0.59000000000037289</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1239.29</v>
      </c>
      <c r="D179" s="4">
        <f>'PR-RAS'!E183</f>
        <v>1205.78</v>
      </c>
      <c r="E179" s="4">
        <v>0</v>
      </c>
      <c r="F179" s="4">
        <v>0</v>
      </c>
      <c r="G179" s="5">
        <f t="shared" si="4"/>
        <v>649.85129999999992</v>
      </c>
      <c r="H179" s="5">
        <f t="shared" si="5"/>
        <v>0.50999999999999091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30140.38</v>
      </c>
      <c r="D180" s="4">
        <f>'PR-RAS'!E184</f>
        <v>56195.53</v>
      </c>
      <c r="E180" s="4">
        <v>0</v>
      </c>
      <c r="F180" s="4">
        <v>0</v>
      </c>
      <c r="G180" s="5">
        <f t="shared" si="4"/>
        <v>25513.127759999999</v>
      </c>
      <c r="H180" s="5">
        <f t="shared" si="5"/>
        <v>0.85000000000218279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33109.089999999997</v>
      </c>
      <c r="D181" s="4">
        <f>'PR-RAS'!E185</f>
        <v>15052.69</v>
      </c>
      <c r="E181" s="4">
        <v>0</v>
      </c>
      <c r="F181" s="4">
        <v>0</v>
      </c>
      <c r="G181" s="5">
        <f t="shared" si="4"/>
        <v>11378.604600000001</v>
      </c>
      <c r="H181" s="5">
        <f t="shared" si="5"/>
        <v>0.39999999999599822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22905.97</v>
      </c>
      <c r="D182" s="4">
        <f>'PR-RAS'!E186</f>
        <v>23471.3</v>
      </c>
      <c r="E182" s="4">
        <v>0</v>
      </c>
      <c r="F182" s="4">
        <v>0</v>
      </c>
      <c r="G182" s="5">
        <f t="shared" si="4"/>
        <v>12642.591170000002</v>
      </c>
      <c r="H182" s="5">
        <f t="shared" si="5"/>
        <v>0.32999999999810825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811.61</v>
      </c>
      <c r="D183" s="4">
        <f>'PR-RAS'!E187</f>
        <v>0</v>
      </c>
      <c r="E183" s="4">
        <v>0</v>
      </c>
      <c r="F183" s="4">
        <v>0</v>
      </c>
      <c r="G183" s="5">
        <f t="shared" si="4"/>
        <v>147.71302</v>
      </c>
      <c r="H183" s="5">
        <f t="shared" si="5"/>
        <v>0.38999999999998636</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48028.41</v>
      </c>
      <c r="D184" s="4">
        <f>'PR-RAS'!E188</f>
        <v>41366.929999999993</v>
      </c>
      <c r="E184" s="4">
        <v>0</v>
      </c>
      <c r="F184" s="4">
        <v>0</v>
      </c>
      <c r="G184" s="5">
        <f t="shared" si="4"/>
        <v>23929.495409999996</v>
      </c>
      <c r="H184" s="5">
        <f t="shared" si="5"/>
        <v>0.48000000001047738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12028.19</v>
      </c>
      <c r="D185" s="4">
        <f>'PR-RAS'!E189</f>
        <v>6971.68</v>
      </c>
      <c r="E185" s="4">
        <v>0</v>
      </c>
      <c r="F185" s="4">
        <v>0</v>
      </c>
      <c r="G185" s="5">
        <f t="shared" si="4"/>
        <v>4778.7652000000007</v>
      </c>
      <c r="H185" s="5">
        <f t="shared" si="5"/>
        <v>0.51000000000021828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4585.3</v>
      </c>
      <c r="D186" s="4">
        <f>'PR-RAS'!E190</f>
        <v>7529.7</v>
      </c>
      <c r="E186" s="4">
        <v>0</v>
      </c>
      <c r="F186" s="4">
        <v>0</v>
      </c>
      <c r="G186" s="5">
        <f t="shared" si="4"/>
        <v>3634.2694999999999</v>
      </c>
      <c r="H186" s="5">
        <f t="shared" si="5"/>
        <v>0.6000000000003638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1265.78</v>
      </c>
      <c r="D187" s="4">
        <f>'PR-RAS'!E191</f>
        <v>1770.3</v>
      </c>
      <c r="E187" s="4">
        <v>0</v>
      </c>
      <c r="F187" s="4">
        <v>0</v>
      </c>
      <c r="G187" s="5">
        <f t="shared" si="4"/>
        <v>893.98667999999998</v>
      </c>
      <c r="H187" s="5">
        <f t="shared" si="5"/>
        <v>0.51999999999998181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1223.92</v>
      </c>
      <c r="D188" s="4">
        <f>'PR-RAS'!E192</f>
        <v>1223.92</v>
      </c>
      <c r="E188" s="4">
        <v>0</v>
      </c>
      <c r="F188" s="4">
        <v>0</v>
      </c>
      <c r="G188" s="5">
        <f t="shared" si="4"/>
        <v>686.61912000000007</v>
      </c>
      <c r="H188" s="5">
        <f t="shared" si="5"/>
        <v>0.15999999999985448</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5634.83</v>
      </c>
      <c r="D189" s="4">
        <f>'PR-RAS'!E193</f>
        <v>4774.41</v>
      </c>
      <c r="E189" s="4">
        <v>0</v>
      </c>
      <c r="F189" s="4">
        <v>0</v>
      </c>
      <c r="G189" s="5">
        <f t="shared" si="4"/>
        <v>2854.5261999999998</v>
      </c>
      <c r="H189" s="5">
        <f t="shared" si="5"/>
        <v>0.57999999999992724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23290.39</v>
      </c>
      <c r="D191" s="4">
        <f>'PR-RAS'!E195</f>
        <v>19096.919999999998</v>
      </c>
      <c r="E191" s="4">
        <v>0</v>
      </c>
      <c r="F191" s="4">
        <v>0</v>
      </c>
      <c r="G191" s="5">
        <f t="shared" si="4"/>
        <v>11682.003699999999</v>
      </c>
      <c r="H191" s="5">
        <f t="shared" si="5"/>
        <v>0.47000000000116415</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4729.17</v>
      </c>
      <c r="D192" s="4">
        <f>'PR-RAS'!E196</f>
        <v>6907.93</v>
      </c>
      <c r="E192" s="4">
        <v>0</v>
      </c>
      <c r="F192" s="4">
        <v>0</v>
      </c>
      <c r="G192" s="5">
        <f t="shared" si="4"/>
        <v>3542.1007299999997</v>
      </c>
      <c r="H192" s="5">
        <f t="shared" si="5"/>
        <v>0.23999999999978172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908.35</v>
      </c>
      <c r="E198" s="4">
        <v>0</v>
      </c>
      <c r="F198" s="4">
        <v>0</v>
      </c>
      <c r="G198" s="5">
        <f t="shared" si="6"/>
        <v>357.88990000000001</v>
      </c>
      <c r="H198" s="5">
        <f t="shared" si="7"/>
        <v>0.35000000000002274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908.35</v>
      </c>
      <c r="E200" s="4">
        <v>0</v>
      </c>
      <c r="F200" s="4">
        <v>0</v>
      </c>
      <c r="G200" s="5">
        <f t="shared" si="6"/>
        <v>361.52330000000001</v>
      </c>
      <c r="H200" s="5">
        <f t="shared" si="7"/>
        <v>0.35000000000002274</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4729.17</v>
      </c>
      <c r="D206" s="4">
        <f>'PR-RAS'!E210</f>
        <v>5999.58</v>
      </c>
      <c r="E206" s="4">
        <v>0</v>
      </c>
      <c r="F206" s="4">
        <v>0</v>
      </c>
      <c r="G206" s="5">
        <f t="shared" si="6"/>
        <v>3429.3076500000002</v>
      </c>
      <c r="H206" s="5">
        <f t="shared" si="7"/>
        <v>0.59000000000014552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2879.14</v>
      </c>
      <c r="D207" s="4">
        <f>'PR-RAS'!E211</f>
        <v>3027.18</v>
      </c>
      <c r="E207" s="4">
        <v>0</v>
      </c>
      <c r="F207" s="4">
        <v>0</v>
      </c>
      <c r="G207" s="5">
        <f t="shared" si="6"/>
        <v>1840.3009999999999</v>
      </c>
      <c r="H207" s="5">
        <f t="shared" si="7"/>
        <v>0.31999999999970896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9.1999999999999993</v>
      </c>
      <c r="D209" s="4">
        <f>'PR-RAS'!E213</f>
        <v>1.63</v>
      </c>
      <c r="E209" s="4">
        <v>0</v>
      </c>
      <c r="F209" s="4">
        <v>0</v>
      </c>
      <c r="G209" s="5">
        <f t="shared" si="6"/>
        <v>2.5916799999999998</v>
      </c>
      <c r="H209" s="5">
        <f t="shared" si="7"/>
        <v>0.5699999999999994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1840.83</v>
      </c>
      <c r="D210" s="4">
        <f>'PR-RAS'!E214</f>
        <v>2970.77</v>
      </c>
      <c r="E210" s="4">
        <v>0</v>
      </c>
      <c r="F210" s="4">
        <v>0</v>
      </c>
      <c r="G210" s="5">
        <f t="shared" si="6"/>
        <v>1626.5153299999999</v>
      </c>
      <c r="H210" s="5">
        <f t="shared" si="7"/>
        <v>0.40000000000009095</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52045.490000000005</v>
      </c>
      <c r="D211" s="4">
        <f>'PR-RAS'!E215</f>
        <v>44278.39</v>
      </c>
      <c r="E211" s="4">
        <v>0</v>
      </c>
      <c r="F211" s="4">
        <v>0</v>
      </c>
      <c r="G211" s="5">
        <f t="shared" si="6"/>
        <v>29526.476700000003</v>
      </c>
      <c r="H211" s="5">
        <f t="shared" si="7"/>
        <v>0.88000000000465661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52045.490000000005</v>
      </c>
      <c r="D215" s="4">
        <f>'PR-RAS'!E219</f>
        <v>44278.39</v>
      </c>
      <c r="E215" s="4">
        <v>0</v>
      </c>
      <c r="F215" s="4">
        <v>0</v>
      </c>
      <c r="G215" s="5">
        <f t="shared" si="6"/>
        <v>30088.885780000004</v>
      </c>
      <c r="H215" s="5">
        <f t="shared" si="7"/>
        <v>0.88000000000465661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827.42</v>
      </c>
      <c r="E216" s="4">
        <v>0</v>
      </c>
      <c r="F216" s="4">
        <v>0</v>
      </c>
      <c r="G216" s="5">
        <f t="shared" si="6"/>
        <v>355.79059999999998</v>
      </c>
      <c r="H216" s="5">
        <f t="shared" si="7"/>
        <v>0.41999999999995907</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45365.19</v>
      </c>
      <c r="D217" s="4">
        <f>'PR-RAS'!E221</f>
        <v>39514.97</v>
      </c>
      <c r="E217" s="4">
        <v>0</v>
      </c>
      <c r="F217" s="4">
        <v>0</v>
      </c>
      <c r="G217" s="5">
        <f t="shared" si="6"/>
        <v>26869.34808</v>
      </c>
      <c r="H217" s="5">
        <f t="shared" si="7"/>
        <v>0.22000000000116415</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6680.3</v>
      </c>
      <c r="D218" s="4">
        <f>'PR-RAS'!E222</f>
        <v>3936</v>
      </c>
      <c r="E218" s="4">
        <v>0</v>
      </c>
      <c r="F218" s="4">
        <v>0</v>
      </c>
      <c r="G218" s="5">
        <f t="shared" si="6"/>
        <v>3157.8490999999999</v>
      </c>
      <c r="H218" s="5">
        <f t="shared" si="7"/>
        <v>0.3000000000001819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65965.19</v>
      </c>
      <c r="D220" s="4">
        <f>'PR-RAS'!E224</f>
        <v>96244.4</v>
      </c>
      <c r="E220" s="4">
        <v>0</v>
      </c>
      <c r="F220" s="4">
        <v>0</v>
      </c>
      <c r="G220" s="5">
        <f t="shared" si="6"/>
        <v>56601.42381</v>
      </c>
      <c r="H220" s="5">
        <f t="shared" si="7"/>
        <v>0.58999999999650754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200</v>
      </c>
      <c r="D227" s="4">
        <f>'PR-RAS'!E231</f>
        <v>0</v>
      </c>
      <c r="E227" s="4">
        <v>0</v>
      </c>
      <c r="F227" s="4">
        <v>0</v>
      </c>
      <c r="G227" s="5">
        <f t="shared" si="6"/>
        <v>45.2</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200</v>
      </c>
      <c r="D228" s="4">
        <f>'PR-RAS'!E232</f>
        <v>0</v>
      </c>
      <c r="E228" s="4">
        <v>0</v>
      </c>
      <c r="F228" s="4">
        <v>0</v>
      </c>
      <c r="G228" s="5">
        <f t="shared" si="6"/>
        <v>45.4</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65765.19</v>
      </c>
      <c r="D232" s="4">
        <f>'PR-RAS'!E236</f>
        <v>96244.4</v>
      </c>
      <c r="E232" s="4">
        <v>0</v>
      </c>
      <c r="F232" s="4">
        <v>0</v>
      </c>
      <c r="G232" s="5">
        <f t="shared" si="6"/>
        <v>59656.671690000003</v>
      </c>
      <c r="H232" s="5">
        <f t="shared" si="7"/>
        <v>0.58999999999650754</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65765.19</v>
      </c>
      <c r="D233" s="4">
        <f>'PR-RAS'!E237</f>
        <v>96244.4</v>
      </c>
      <c r="E233" s="4">
        <v>0</v>
      </c>
      <c r="F233" s="4">
        <v>0</v>
      </c>
      <c r="G233" s="5">
        <f t="shared" si="6"/>
        <v>59914.92568</v>
      </c>
      <c r="H233" s="5">
        <f t="shared" si="7"/>
        <v>0.58999999999650754</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64780.46</v>
      </c>
      <c r="D248" s="4">
        <f>'PR-RAS'!E252</f>
        <v>67031.53</v>
      </c>
      <c r="E248" s="4">
        <v>0</v>
      </c>
      <c r="F248" s="4">
        <v>0</v>
      </c>
      <c r="G248" s="5">
        <f t="shared" si="6"/>
        <v>49114.349439999998</v>
      </c>
      <c r="H248" s="5">
        <f t="shared" si="7"/>
        <v>0.93000000000029104</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64780.46</v>
      </c>
      <c r="D255" s="4">
        <f>'PR-RAS'!E259</f>
        <v>67031.53</v>
      </c>
      <c r="E255" s="4">
        <v>0</v>
      </c>
      <c r="F255" s="4">
        <v>0</v>
      </c>
      <c r="G255" s="5">
        <f t="shared" si="6"/>
        <v>50506.254079999999</v>
      </c>
      <c r="H255" s="5">
        <f t="shared" si="7"/>
        <v>0.93000000000029104</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62282.46</v>
      </c>
      <c r="D256" s="4">
        <f>'PR-RAS'!E260</f>
        <v>67031.53</v>
      </c>
      <c r="E256" s="4">
        <v>0</v>
      </c>
      <c r="F256" s="4">
        <v>0</v>
      </c>
      <c r="G256" s="5">
        <f t="shared" si="6"/>
        <v>50068.107599999996</v>
      </c>
      <c r="H256" s="5">
        <f t="shared" si="7"/>
        <v>0.93000000000029104</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2498</v>
      </c>
      <c r="D257" s="4">
        <f>'PR-RAS'!E261</f>
        <v>0</v>
      </c>
      <c r="E257" s="4">
        <v>0</v>
      </c>
      <c r="F257" s="4">
        <v>0</v>
      </c>
      <c r="G257" s="5">
        <f t="shared" si="6"/>
        <v>639.48800000000006</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104691.95000000001</v>
      </c>
      <c r="D259" s="4">
        <f>'PR-RAS'!E263</f>
        <v>111979.15</v>
      </c>
      <c r="E259" s="4">
        <v>0</v>
      </c>
      <c r="F259" s="4">
        <v>0</v>
      </c>
      <c r="G259" s="5">
        <f t="shared" si="8"/>
        <v>84791.764500000005</v>
      </c>
      <c r="H259" s="5">
        <f t="shared" si="9"/>
        <v>0.1999999999825377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85259.520000000004</v>
      </c>
      <c r="D260" s="4">
        <f>'PR-RAS'!E264</f>
        <v>90967.92</v>
      </c>
      <c r="E260" s="4">
        <v>0</v>
      </c>
      <c r="F260" s="4">
        <v>0</v>
      </c>
      <c r="G260" s="5">
        <f t="shared" si="8"/>
        <v>69203.598239999992</v>
      </c>
      <c r="H260" s="5">
        <f t="shared" si="9"/>
        <v>0.55999999999767169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85259.520000000004</v>
      </c>
      <c r="D261" s="4">
        <f>'PR-RAS'!E265</f>
        <v>90967.92</v>
      </c>
      <c r="E261" s="4">
        <v>0</v>
      </c>
      <c r="F261" s="4">
        <v>0</v>
      </c>
      <c r="G261" s="5">
        <f t="shared" si="8"/>
        <v>69470.793600000005</v>
      </c>
      <c r="H261" s="5">
        <f t="shared" si="9"/>
        <v>0.55999999999767169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19432.43</v>
      </c>
      <c r="D264" s="4">
        <f>'PR-RAS'!E268</f>
        <v>21011.23</v>
      </c>
      <c r="E264" s="4">
        <v>0</v>
      </c>
      <c r="F264" s="4">
        <v>0</v>
      </c>
      <c r="G264" s="5">
        <f t="shared" si="8"/>
        <v>16162.63607</v>
      </c>
      <c r="H264" s="5">
        <f t="shared" si="9"/>
        <v>0.65999999999985448</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5308.91</v>
      </c>
      <c r="D265" s="4">
        <f>'PR-RAS'!E269</f>
        <v>13684.03</v>
      </c>
      <c r="E265" s="4">
        <v>0</v>
      </c>
      <c r="F265" s="4">
        <v>0</v>
      </c>
      <c r="G265" s="5">
        <f t="shared" si="8"/>
        <v>8626.720080000001</v>
      </c>
      <c r="H265" s="5">
        <f t="shared" si="9"/>
        <v>0.12000000000080036</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14123.52</v>
      </c>
      <c r="D266" s="4">
        <f>'PR-RAS'!E270</f>
        <v>7327.2</v>
      </c>
      <c r="E266" s="4">
        <v>0</v>
      </c>
      <c r="F266" s="4">
        <v>0</v>
      </c>
      <c r="G266" s="5">
        <f t="shared" si="8"/>
        <v>7626.1487999999999</v>
      </c>
      <c r="H266" s="5">
        <f t="shared" si="9"/>
        <v>0.67999999999938154</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889105.65999999992</v>
      </c>
      <c r="D285" s="4">
        <f>'PR-RAS'!E289</f>
        <v>1208278.08</v>
      </c>
      <c r="E285" s="4">
        <v>0</v>
      </c>
      <c r="F285" s="4">
        <v>0</v>
      </c>
      <c r="G285" s="5">
        <f t="shared" si="8"/>
        <v>938807.95687999995</v>
      </c>
      <c r="H285" s="5">
        <f t="shared" si="9"/>
        <v>0.42000000015832484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444380.9600000002</v>
      </c>
      <c r="D286" s="4">
        <f>'PR-RAS'!E290</f>
        <v>1241254.17</v>
      </c>
      <c r="E286" s="4">
        <v>0</v>
      </c>
      <c r="F286" s="4">
        <v>0</v>
      </c>
      <c r="G286" s="5">
        <f t="shared" si="8"/>
        <v>834163.45049999992</v>
      </c>
      <c r="H286" s="5">
        <f t="shared" si="9"/>
        <v>0.20999999972991645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36050.35</v>
      </c>
      <c r="D288" s="4">
        <f>'PR-RAS'!E292</f>
        <v>233348.86</v>
      </c>
      <c r="E288" s="4">
        <v>0</v>
      </c>
      <c r="F288" s="4">
        <v>0</v>
      </c>
      <c r="G288" s="5">
        <f t="shared" si="8"/>
        <v>144288.69608999998</v>
      </c>
      <c r="H288" s="5">
        <f t="shared" si="9"/>
        <v>0.49000000001251465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79095.14</v>
      </c>
      <c r="D290" s="4">
        <f>'PR-RAS'!E294</f>
        <v>33765.25</v>
      </c>
      <c r="E290" s="4">
        <v>0</v>
      </c>
      <c r="F290" s="4">
        <v>0</v>
      </c>
      <c r="G290" s="5">
        <f t="shared" si="8"/>
        <v>42374.809959999999</v>
      </c>
      <c r="H290" s="5">
        <f t="shared" si="9"/>
        <v>0.38999999999941792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2551.11</v>
      </c>
      <c r="D291" s="4">
        <f>'PR-RAS'!E295</f>
        <v>4243.3500000000004</v>
      </c>
      <c r="E291" s="4">
        <v>0</v>
      </c>
      <c r="F291" s="4">
        <v>0</v>
      </c>
      <c r="G291" s="5">
        <f t="shared" si="8"/>
        <v>3200.9648999999999</v>
      </c>
      <c r="H291" s="5">
        <f t="shared" si="9"/>
        <v>0.46000000000049113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43134.38</v>
      </c>
      <c r="D293" s="4">
        <f>'PR-RAS'!E298</f>
        <v>40021.9</v>
      </c>
      <c r="E293" s="4">
        <v>0</v>
      </c>
      <c r="F293" s="4">
        <v>0</v>
      </c>
      <c r="G293" s="5">
        <f t="shared" si="8"/>
        <v>35968.028559999999</v>
      </c>
      <c r="H293" s="5">
        <f t="shared" si="9"/>
        <v>0.47999999999592546</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34438.129999999997</v>
      </c>
      <c r="D294" s="4">
        <f>'PR-RAS'!E299</f>
        <v>34100.9</v>
      </c>
      <c r="E294" s="4">
        <v>0</v>
      </c>
      <c r="F294" s="4">
        <v>0</v>
      </c>
      <c r="G294" s="5">
        <f t="shared" si="8"/>
        <v>30073.499489999995</v>
      </c>
      <c r="H294" s="5">
        <f t="shared" si="9"/>
        <v>0.22999999999592546</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34438.129999999997</v>
      </c>
      <c r="D295" s="4">
        <f>'PR-RAS'!E300</f>
        <v>34100.9</v>
      </c>
      <c r="E295" s="4">
        <v>0</v>
      </c>
      <c r="F295" s="4">
        <v>0</v>
      </c>
      <c r="G295" s="5">
        <f t="shared" si="8"/>
        <v>30176.139419999996</v>
      </c>
      <c r="H295" s="5">
        <f t="shared" si="9"/>
        <v>0.22999999999592546</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34438.129999999997</v>
      </c>
      <c r="D296" s="4">
        <f>'PR-RAS'!E301</f>
        <v>34100.9</v>
      </c>
      <c r="E296" s="4">
        <v>0</v>
      </c>
      <c r="F296" s="4">
        <v>0</v>
      </c>
      <c r="G296" s="5">
        <f t="shared" si="8"/>
        <v>30278.779349999997</v>
      </c>
      <c r="H296" s="5">
        <f t="shared" si="9"/>
        <v>0.22999999999592546</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8696.25</v>
      </c>
      <c r="D306" s="4">
        <f>'PR-RAS'!E311</f>
        <v>5921</v>
      </c>
      <c r="E306" s="4">
        <v>0</v>
      </c>
      <c r="F306" s="4">
        <v>0</v>
      </c>
      <c r="G306" s="5">
        <f t="shared" si="8"/>
        <v>6264.1662500000002</v>
      </c>
      <c r="H306" s="5">
        <f t="shared" si="9"/>
        <v>0.25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8696.25</v>
      </c>
      <c r="D307" s="4">
        <f>'PR-RAS'!E312</f>
        <v>5921</v>
      </c>
      <c r="E307" s="4">
        <v>0</v>
      </c>
      <c r="F307" s="4">
        <v>0</v>
      </c>
      <c r="G307" s="5">
        <f t="shared" si="8"/>
        <v>6284.7044999999998</v>
      </c>
      <c r="H307" s="5">
        <f t="shared" si="9"/>
        <v>0.25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8696.25</v>
      </c>
      <c r="D311" s="4">
        <f>'PR-RAS'!E316</f>
        <v>5921</v>
      </c>
      <c r="E311" s="4">
        <v>0</v>
      </c>
      <c r="F311" s="4">
        <v>0</v>
      </c>
      <c r="G311" s="5">
        <f t="shared" si="8"/>
        <v>6366.8575000000001</v>
      </c>
      <c r="H311" s="5">
        <f t="shared" si="9"/>
        <v>0.25</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474243.55</v>
      </c>
      <c r="D345" s="4">
        <f>'PR-RAS'!E350</f>
        <v>1178369.73</v>
      </c>
      <c r="E345" s="4">
        <v>0</v>
      </c>
      <c r="F345" s="4">
        <v>0</v>
      </c>
      <c r="G345" s="5">
        <f t="shared" si="10"/>
        <v>973858.15543999989</v>
      </c>
      <c r="H345" s="5">
        <f t="shared" si="11"/>
        <v>0.72000000003026798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474243.55</v>
      </c>
      <c r="D358" s="4">
        <f>'PR-RAS'!E363</f>
        <v>1178369.73</v>
      </c>
      <c r="E358" s="4">
        <v>0</v>
      </c>
      <c r="F358" s="4">
        <v>0</v>
      </c>
      <c r="G358" s="5">
        <f t="shared" si="10"/>
        <v>1010660.9345699999</v>
      </c>
      <c r="H358" s="5">
        <f t="shared" si="11"/>
        <v>0.72000000003026798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402305.36</v>
      </c>
      <c r="D359" s="4">
        <f>'PR-RAS'!E364</f>
        <v>1135465.49</v>
      </c>
      <c r="E359" s="4">
        <v>0</v>
      </c>
      <c r="F359" s="4">
        <v>0</v>
      </c>
      <c r="G359" s="5">
        <f t="shared" si="10"/>
        <v>957018.60971999995</v>
      </c>
      <c r="H359" s="5">
        <f t="shared" si="11"/>
        <v>0.84999999997671694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79835.789999999994</v>
      </c>
      <c r="D362" s="4">
        <f>'PR-RAS'!E367</f>
        <v>101033.2</v>
      </c>
      <c r="E362" s="4">
        <v>0</v>
      </c>
      <c r="F362" s="4">
        <v>0</v>
      </c>
      <c r="G362" s="5">
        <f t="shared" si="10"/>
        <v>101766.69059</v>
      </c>
      <c r="H362" s="5">
        <f t="shared" si="11"/>
        <v>0.41000000000349246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322469.57</v>
      </c>
      <c r="D363" s="4">
        <f>'PR-RAS'!E368</f>
        <v>1034432.29</v>
      </c>
      <c r="E363" s="4">
        <v>0</v>
      </c>
      <c r="F363" s="4">
        <v>0</v>
      </c>
      <c r="G363" s="5">
        <f t="shared" si="10"/>
        <v>865662.9622999999</v>
      </c>
      <c r="H363" s="5">
        <f t="shared" si="11"/>
        <v>0.72000000003026798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71938.19</v>
      </c>
      <c r="D364" s="4">
        <f>'PR-RAS'!E369</f>
        <v>42904.240000000005</v>
      </c>
      <c r="E364" s="4">
        <v>0</v>
      </c>
      <c r="F364" s="4">
        <v>0</v>
      </c>
      <c r="G364" s="5">
        <f t="shared" si="10"/>
        <v>57262.041210000003</v>
      </c>
      <c r="H364" s="5">
        <f t="shared" si="11"/>
        <v>0.430000000007567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496.68</v>
      </c>
      <c r="D365" s="4">
        <f>'PR-RAS'!E370</f>
        <v>1460.49</v>
      </c>
      <c r="E365" s="4">
        <v>0</v>
      </c>
      <c r="F365" s="4">
        <v>0</v>
      </c>
      <c r="G365" s="5">
        <f t="shared" si="10"/>
        <v>1244.0282399999999</v>
      </c>
      <c r="H365" s="5">
        <f t="shared" si="11"/>
        <v>0.81000000000000227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2140.69</v>
      </c>
      <c r="D366" s="4">
        <f>'PR-RAS'!E371</f>
        <v>0</v>
      </c>
      <c r="E366" s="4">
        <v>0</v>
      </c>
      <c r="F366" s="4">
        <v>0</v>
      </c>
      <c r="G366" s="5">
        <f t="shared" si="10"/>
        <v>781.35185000000001</v>
      </c>
      <c r="H366" s="5">
        <f t="shared" si="11"/>
        <v>0.30999999999994543</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17995.95</v>
      </c>
      <c r="E370" s="4">
        <v>0</v>
      </c>
      <c r="F370" s="4">
        <v>0</v>
      </c>
      <c r="G370" s="5">
        <f t="shared" si="10"/>
        <v>13281.0111</v>
      </c>
      <c r="H370" s="5">
        <f t="shared" si="11"/>
        <v>4.9999999999272404E-2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69300.820000000007</v>
      </c>
      <c r="D371" s="4">
        <f>'PR-RAS'!E376</f>
        <v>23447.8</v>
      </c>
      <c r="E371" s="4">
        <v>0</v>
      </c>
      <c r="F371" s="4">
        <v>0</v>
      </c>
      <c r="G371" s="5">
        <f t="shared" si="10"/>
        <v>42992.675400000007</v>
      </c>
      <c r="H371" s="5">
        <f t="shared" si="11"/>
        <v>0.37999999999374268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431109.17</v>
      </c>
      <c r="D403" s="4">
        <f>'PR-RAS'!E408</f>
        <v>1138347.83</v>
      </c>
      <c r="E403" s="4">
        <v>0</v>
      </c>
      <c r="F403" s="4">
        <v>0</v>
      </c>
      <c r="G403" s="5">
        <f t="shared" si="12"/>
        <v>1088537.5416600001</v>
      </c>
      <c r="H403" s="5">
        <f t="shared" si="13"/>
        <v>0.33999999990919605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184026.72</v>
      </c>
      <c r="E405" s="4">
        <v>0</v>
      </c>
      <c r="F405" s="4">
        <v>0</v>
      </c>
      <c r="G405" s="5">
        <f t="shared" si="12"/>
        <v>148693.58976</v>
      </c>
      <c r="H405" s="5">
        <f t="shared" si="13"/>
        <v>0.27999999999883585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116745.1</v>
      </c>
      <c r="D406" s="4">
        <f>'PR-RAS'!E411</f>
        <v>63671.46</v>
      </c>
      <c r="E406" s="4">
        <v>0</v>
      </c>
      <c r="F406" s="4">
        <v>0</v>
      </c>
      <c r="G406" s="5">
        <f t="shared" si="12"/>
        <v>98855.64810000002</v>
      </c>
      <c r="H406" s="5">
        <f t="shared" si="13"/>
        <v>0.56000000000494765</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1376621</v>
      </c>
      <c r="D407" s="4">
        <f>'PR-RAS'!E412</f>
        <v>2489554.15</v>
      </c>
      <c r="E407" s="4">
        <v>0</v>
      </c>
      <c r="F407" s="4">
        <v>0</v>
      </c>
      <c r="G407" s="5">
        <f t="shared" si="12"/>
        <v>2580426.0958000002</v>
      </c>
      <c r="H407" s="5">
        <f t="shared" si="13"/>
        <v>0.14999999990686774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1363349.21</v>
      </c>
      <c r="D408" s="4">
        <f>'PR-RAS'!E413</f>
        <v>2386647.81</v>
      </c>
      <c r="E408" s="4">
        <v>0</v>
      </c>
      <c r="F408" s="4">
        <v>0</v>
      </c>
      <c r="G408" s="5">
        <f t="shared" si="12"/>
        <v>2497614.4458099999</v>
      </c>
      <c r="H408" s="5">
        <f t="shared" si="13"/>
        <v>0.39999999990686774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13271.790000000037</v>
      </c>
      <c r="D409" s="4">
        <f>'PR-RAS'!E414</f>
        <v>102906.33999999985</v>
      </c>
      <c r="E409" s="4">
        <v>0</v>
      </c>
      <c r="F409" s="4">
        <v>0</v>
      </c>
      <c r="G409" s="5">
        <f t="shared" si="12"/>
        <v>89386.463759999882</v>
      </c>
      <c r="H409" s="5">
        <f t="shared" si="13"/>
        <v>0.54999999981373549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36050.35</v>
      </c>
      <c r="D411" s="4">
        <f>'PR-RAS'!E416</f>
        <v>49322.139999999985</v>
      </c>
      <c r="E411" s="4">
        <v>0</v>
      </c>
      <c r="F411" s="4">
        <v>0</v>
      </c>
      <c r="G411" s="5">
        <f t="shared" si="12"/>
        <v>55224.798299999988</v>
      </c>
      <c r="H411" s="5">
        <f t="shared" si="13"/>
        <v>0.48999999998341082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195840.24</v>
      </c>
      <c r="D413" s="4">
        <f>'PR-RAS'!E418</f>
        <v>97436.709999999992</v>
      </c>
      <c r="E413" s="4">
        <v>0</v>
      </c>
      <c r="F413" s="4">
        <v>0</v>
      </c>
      <c r="G413" s="5">
        <f t="shared" si="12"/>
        <v>160974.02791999999</v>
      </c>
      <c r="H413" s="5">
        <f t="shared" si="13"/>
        <v>0.52999999999883585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356147.19</v>
      </c>
      <c r="E414" s="4">
        <v>0</v>
      </c>
      <c r="F414" s="4">
        <v>0</v>
      </c>
      <c r="G414" s="5">
        <f t="shared" si="12"/>
        <v>294177.57893999998</v>
      </c>
      <c r="H414" s="5">
        <f t="shared" si="13"/>
        <v>0.19000000000232831</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278.43</v>
      </c>
      <c r="E466" s="4">
        <v>0</v>
      </c>
      <c r="F466" s="4">
        <v>0</v>
      </c>
      <c r="G466" s="5">
        <f t="shared" si="14"/>
        <v>258.93990000000002</v>
      </c>
      <c r="H466" s="5">
        <f t="shared" si="15"/>
        <v>0.43000000000000682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278.43</v>
      </c>
      <c r="E475" s="4">
        <v>0</v>
      </c>
      <c r="F475" s="4">
        <v>0</v>
      </c>
      <c r="G475" s="5">
        <f t="shared" si="14"/>
        <v>263.95164</v>
      </c>
      <c r="H475" s="5">
        <f t="shared" si="15"/>
        <v>0.43000000000000682</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278.43</v>
      </c>
      <c r="E476" s="4">
        <v>0</v>
      </c>
      <c r="F476" s="4">
        <v>0</v>
      </c>
      <c r="G476" s="5">
        <f t="shared" si="14"/>
        <v>264.50849999999997</v>
      </c>
      <c r="H476" s="5">
        <f t="shared" si="15"/>
        <v>0.43000000000000682</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355868.76</v>
      </c>
      <c r="E478" s="4">
        <v>0</v>
      </c>
      <c r="F478" s="4">
        <v>0</v>
      </c>
      <c r="G478" s="5">
        <f t="shared" si="14"/>
        <v>339498.79703999998</v>
      </c>
      <c r="H478" s="5">
        <f t="shared" si="15"/>
        <v>0.23999999999068677</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355868.76</v>
      </c>
      <c r="E484" s="4">
        <v>0</v>
      </c>
      <c r="F484" s="4">
        <v>0</v>
      </c>
      <c r="G484" s="5">
        <f t="shared" si="14"/>
        <v>343769.22216</v>
      </c>
      <c r="H484" s="5">
        <f t="shared" si="15"/>
        <v>0.23999999999068677</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355868.76</v>
      </c>
      <c r="E485" s="4">
        <v>0</v>
      </c>
      <c r="F485" s="4">
        <v>0</v>
      </c>
      <c r="G485" s="5">
        <f t="shared" si="14"/>
        <v>344480.95967999997</v>
      </c>
      <c r="H485" s="5">
        <f t="shared" si="15"/>
        <v>0.23999999999068677</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107063.05</v>
      </c>
      <c r="E522" s="4">
        <v>0</v>
      </c>
      <c r="F522" s="4">
        <v>0</v>
      </c>
      <c r="G522" s="5">
        <f t="shared" si="16"/>
        <v>111559.69810000001</v>
      </c>
      <c r="H522" s="5">
        <f t="shared" si="17"/>
        <v>5.0000000002910383E-2</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107063.05</v>
      </c>
      <c r="E587" s="4">
        <v>0</v>
      </c>
      <c r="F587" s="4">
        <v>0</v>
      </c>
      <c r="G587" s="5">
        <f t="shared" si="18"/>
        <v>125477.8946</v>
      </c>
      <c r="H587" s="5">
        <f t="shared" si="19"/>
        <v>5.0000000002910383E-2</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107063.05</v>
      </c>
      <c r="E593" s="4">
        <v>0</v>
      </c>
      <c r="F593" s="4">
        <v>0</v>
      </c>
      <c r="G593" s="5">
        <f t="shared" si="18"/>
        <v>126762.65119999999</v>
      </c>
      <c r="H593" s="5">
        <f t="shared" si="19"/>
        <v>5.0000000002910383E-2</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107063.05</v>
      </c>
      <c r="E594" s="4">
        <v>0</v>
      </c>
      <c r="F594" s="4">
        <v>0</v>
      </c>
      <c r="G594" s="5">
        <f t="shared" si="18"/>
        <v>126976.7773</v>
      </c>
      <c r="H594" s="5">
        <f t="shared" si="19"/>
        <v>5.0000000002910383E-2</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249084.14</v>
      </c>
      <c r="E629" s="4">
        <v>0</v>
      </c>
      <c r="F629" s="4">
        <v>0</v>
      </c>
      <c r="G629" s="5">
        <f t="shared" si="18"/>
        <v>312849.67984</v>
      </c>
      <c r="H629" s="5">
        <f t="shared" si="19"/>
        <v>0.14000000001396984</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1376621</v>
      </c>
      <c r="D633" s="4">
        <f>'PR-RAS'!E639</f>
        <v>2845701.34</v>
      </c>
      <c r="E633" s="4">
        <v>0</v>
      </c>
      <c r="F633" s="4">
        <v>0</v>
      </c>
      <c r="G633" s="5">
        <f t="shared" si="18"/>
        <v>4466990.9657600001</v>
      </c>
      <c r="H633" s="5">
        <f t="shared" si="19"/>
        <v>0.33999999985098839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1363349.21</v>
      </c>
      <c r="D634" s="4">
        <f>'PR-RAS'!E640</f>
        <v>2493710.86</v>
      </c>
      <c r="E634" s="4">
        <v>0</v>
      </c>
      <c r="F634" s="4">
        <v>0</v>
      </c>
      <c r="G634" s="5">
        <f t="shared" si="18"/>
        <v>4020037.9986899998</v>
      </c>
      <c r="H634" s="5">
        <f t="shared" si="19"/>
        <v>0.35000000009313226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13271.790000000037</v>
      </c>
      <c r="D635" s="4">
        <f>'PR-RAS'!E641</f>
        <v>351990.48</v>
      </c>
      <c r="E635" s="4">
        <v>0</v>
      </c>
      <c r="F635" s="4">
        <v>0</v>
      </c>
      <c r="G635" s="5">
        <f t="shared" si="18"/>
        <v>454738.24349999998</v>
      </c>
      <c r="H635" s="5">
        <f t="shared" si="19"/>
        <v>0.68999999994412065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36050.35</v>
      </c>
      <c r="D637" s="4">
        <f>'PR-RAS'!E643</f>
        <v>49322.139999999985</v>
      </c>
      <c r="E637" s="4">
        <v>0</v>
      </c>
      <c r="F637" s="4">
        <v>0</v>
      </c>
      <c r="G637" s="5">
        <f t="shared" si="18"/>
        <v>85665.784679999982</v>
      </c>
      <c r="H637" s="5">
        <f t="shared" si="19"/>
        <v>0.48999999998341082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49322.140000000036</v>
      </c>
      <c r="D639" s="4">
        <f>'PR-RAS'!E645</f>
        <v>401312.62</v>
      </c>
      <c r="E639" s="4">
        <v>0</v>
      </c>
      <c r="F639" s="4">
        <v>0</v>
      </c>
      <c r="G639" s="5">
        <f t="shared" si="18"/>
        <v>543542.42844000005</v>
      </c>
      <c r="H639" s="5">
        <f t="shared" si="19"/>
        <v>0.52000000004045432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208811.96</v>
      </c>
      <c r="D642" s="4">
        <f>'PR-RAS'!E649</f>
        <v>252070.44</v>
      </c>
      <c r="E642" s="4">
        <v>0</v>
      </c>
      <c r="F642" s="4">
        <v>0</v>
      </c>
      <c r="G642" s="5">
        <f t="shared" ref="G642:G705" si="20">(B642/1000)*(C642*1+D642*2)</f>
        <v>457002.77043999999</v>
      </c>
      <c r="H642" s="5">
        <f t="shared" ref="H642:H705" si="21">ABS(C642-ROUND(C642,0))+ABS(D642-ROUND(D642,0))</f>
        <v>0.48000000001047738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1578587.68</v>
      </c>
      <c r="D643" s="4">
        <f>'PR-RAS'!E650</f>
        <v>2708840.16</v>
      </c>
      <c r="E643" s="4">
        <v>0</v>
      </c>
      <c r="F643" s="4">
        <v>0</v>
      </c>
      <c r="G643" s="5">
        <f t="shared" si="20"/>
        <v>4491604.0559999999</v>
      </c>
      <c r="H643" s="5">
        <f t="shared" si="21"/>
        <v>0.48000000021420419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1535329.2</v>
      </c>
      <c r="D644" s="4">
        <f>'PR-RAS'!E651</f>
        <v>2295677.23</v>
      </c>
      <c r="E644" s="4">
        <v>0</v>
      </c>
      <c r="F644" s="4">
        <v>0</v>
      </c>
      <c r="G644" s="5">
        <f t="shared" si="20"/>
        <v>3939457.59338</v>
      </c>
      <c r="H644" s="5">
        <f t="shared" si="21"/>
        <v>0.42999999993480742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252070.43999999994</v>
      </c>
      <c r="D645" s="4">
        <f>'PR-RAS'!E652</f>
        <v>665233.37000000011</v>
      </c>
      <c r="E645" s="4">
        <v>0</v>
      </c>
      <c r="F645" s="4">
        <v>0</v>
      </c>
      <c r="G645" s="5">
        <f t="shared" si="20"/>
        <v>1019153.9439200001</v>
      </c>
      <c r="H645" s="5">
        <f t="shared" si="21"/>
        <v>0.81000000005587935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22</v>
      </c>
      <c r="D646" s="4">
        <f>'PR-RAS'!E653</f>
        <v>34</v>
      </c>
      <c r="E646" s="4">
        <v>0</v>
      </c>
      <c r="F646" s="4">
        <v>0</v>
      </c>
      <c r="G646" s="5">
        <f t="shared" si="20"/>
        <v>58.050000000000004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22</v>
      </c>
      <c r="D648" s="4">
        <f>'PR-RAS'!E655</f>
        <v>34</v>
      </c>
      <c r="E648" s="4">
        <v>0</v>
      </c>
      <c r="F648" s="4">
        <v>0</v>
      </c>
      <c r="G648" s="5">
        <f t="shared" si="20"/>
        <v>58.230000000000004</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10.89</v>
      </c>
      <c r="E653" s="4">
        <v>0</v>
      </c>
      <c r="F653" s="4">
        <v>0</v>
      </c>
      <c r="G653" s="5">
        <f t="shared" si="20"/>
        <v>14.200560000000001</v>
      </c>
      <c r="H653" s="5">
        <f t="shared" si="21"/>
        <v>0.10999999999999943</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403142.56</v>
      </c>
      <c r="D654" s="4">
        <f>'PR-RAS'!E661</f>
        <v>471353.96</v>
      </c>
      <c r="E654" s="4">
        <v>0</v>
      </c>
      <c r="F654" s="4">
        <v>0</v>
      </c>
      <c r="G654" s="5">
        <f t="shared" si="20"/>
        <v>878840.36343999999</v>
      </c>
      <c r="H654" s="5">
        <f t="shared" si="21"/>
        <v>0.47999999998137355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1160</v>
      </c>
      <c r="D655" s="4">
        <f>'PR-RAS'!E662</f>
        <v>0</v>
      </c>
      <c r="E655" s="4">
        <v>0</v>
      </c>
      <c r="F655" s="4">
        <v>0</v>
      </c>
      <c r="G655" s="5">
        <f t="shared" si="20"/>
        <v>758.64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297543.15000000002</v>
      </c>
      <c r="D658" s="4">
        <f>'PR-RAS'!E665</f>
        <v>298707.63</v>
      </c>
      <c r="E658" s="4">
        <v>0</v>
      </c>
      <c r="F658" s="4">
        <v>0</v>
      </c>
      <c r="G658" s="5">
        <f t="shared" si="20"/>
        <v>587987.67537000007</v>
      </c>
      <c r="H658" s="5">
        <f t="shared" si="21"/>
        <v>0.52000000001862645</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28954.46</v>
      </c>
      <c r="D659" s="4">
        <f>'PR-RAS'!E666</f>
        <v>59854.46</v>
      </c>
      <c r="E659" s="4">
        <v>0</v>
      </c>
      <c r="F659" s="4">
        <v>0</v>
      </c>
      <c r="G659" s="5">
        <f t="shared" si="20"/>
        <v>97820.504040000014</v>
      </c>
      <c r="H659" s="5">
        <f t="shared" si="21"/>
        <v>0.91999999999825377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4048.55</v>
      </c>
      <c r="D662" s="4">
        <f>'PR-RAS'!E669</f>
        <v>7988.8</v>
      </c>
      <c r="E662" s="4">
        <v>0</v>
      </c>
      <c r="F662" s="4">
        <v>0</v>
      </c>
      <c r="G662" s="5">
        <f t="shared" si="20"/>
        <v>13237.285150000002</v>
      </c>
      <c r="H662" s="5">
        <f t="shared" si="21"/>
        <v>0.6499999999996362</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364997.26</v>
      </c>
      <c r="E687" s="4">
        <v>0</v>
      </c>
      <c r="F687" s="4">
        <v>0</v>
      </c>
      <c r="G687" s="5">
        <f t="shared" si="20"/>
        <v>500776.24072000006</v>
      </c>
      <c r="H687" s="5">
        <f t="shared" si="21"/>
        <v>0.26000000000931323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143214.6</v>
      </c>
      <c r="D691" s="4">
        <f>'PR-RAS'!E698</f>
        <v>732745.47</v>
      </c>
      <c r="E691" s="4">
        <v>0</v>
      </c>
      <c r="F691" s="4">
        <v>0</v>
      </c>
      <c r="G691" s="5">
        <f t="shared" si="20"/>
        <v>1110006.8225999998</v>
      </c>
      <c r="H691" s="5">
        <f t="shared" si="21"/>
        <v>0.86999999996623956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6182.26</v>
      </c>
      <c r="D711" s="4">
        <f>'PR-RAS'!E718</f>
        <v>6312.16</v>
      </c>
      <c r="E711" s="4">
        <v>0</v>
      </c>
      <c r="F711" s="4">
        <v>0</v>
      </c>
      <c r="G711" s="5">
        <f t="shared" si="22"/>
        <v>13352.6718</v>
      </c>
      <c r="H711" s="5">
        <f t="shared" si="23"/>
        <v>0.42000000000007276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1239.29</v>
      </c>
      <c r="D713" s="4">
        <f>'PR-RAS'!E720</f>
        <v>1205.78</v>
      </c>
      <c r="E713" s="4">
        <v>0</v>
      </c>
      <c r="F713" s="4">
        <v>0</v>
      </c>
      <c r="G713" s="5">
        <f t="shared" si="22"/>
        <v>2599.4051999999997</v>
      </c>
      <c r="H713" s="5">
        <f t="shared" si="23"/>
        <v>0.50999999999999091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4608.2299999999996</v>
      </c>
      <c r="D714" s="4">
        <f>'PR-RAS'!E721</f>
        <v>4073.57</v>
      </c>
      <c r="E714" s="4">
        <v>0</v>
      </c>
      <c r="F714" s="4">
        <v>0</v>
      </c>
      <c r="G714" s="5">
        <f t="shared" si="22"/>
        <v>9094.5788099999991</v>
      </c>
      <c r="H714" s="5">
        <f t="shared" si="23"/>
        <v>0.65999999999939973</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4914.54</v>
      </c>
      <c r="D715" s="4">
        <f>'PR-RAS'!E722</f>
        <v>2109.73</v>
      </c>
      <c r="E715" s="4">
        <v>0</v>
      </c>
      <c r="F715" s="4">
        <v>0</v>
      </c>
      <c r="G715" s="5">
        <f t="shared" si="22"/>
        <v>6521.6759999999995</v>
      </c>
      <c r="H715" s="5">
        <f t="shared" si="23"/>
        <v>0.73000000000001819</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6169.35</v>
      </c>
      <c r="D718" s="4">
        <f>'PR-RAS'!E725</f>
        <v>6023.88</v>
      </c>
      <c r="E718" s="4">
        <v>0</v>
      </c>
      <c r="F718" s="4">
        <v>0</v>
      </c>
      <c r="G718" s="5">
        <f t="shared" si="22"/>
        <v>13061.667869999999</v>
      </c>
      <c r="H718" s="5">
        <f t="shared" si="23"/>
        <v>0.47000000000025466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493.29</v>
      </c>
      <c r="D719" s="4">
        <f>'PR-RAS'!E726</f>
        <v>274.58999999999997</v>
      </c>
      <c r="E719" s="4">
        <v>0</v>
      </c>
      <c r="F719" s="4">
        <v>0</v>
      </c>
      <c r="G719" s="5">
        <f t="shared" si="22"/>
        <v>748.49346000000003</v>
      </c>
      <c r="H719" s="5">
        <f t="shared" si="23"/>
        <v>0.70000000000004547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908.35</v>
      </c>
      <c r="E732" s="4">
        <v>0</v>
      </c>
      <c r="F732" s="4">
        <v>0</v>
      </c>
      <c r="G732" s="5">
        <f t="shared" si="22"/>
        <v>1328.0077000000001</v>
      </c>
      <c r="H732" s="5">
        <f t="shared" si="23"/>
        <v>0.35000000000002274</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6680.3</v>
      </c>
      <c r="D752" s="4">
        <f>'PR-RAS'!E759</f>
        <v>3936</v>
      </c>
      <c r="E752" s="4">
        <v>0</v>
      </c>
      <c r="F752" s="4">
        <v>0</v>
      </c>
      <c r="G752" s="5">
        <f t="shared" si="22"/>
        <v>10928.7773</v>
      </c>
      <c r="H752" s="5">
        <f t="shared" si="23"/>
        <v>0.3000000000001819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200</v>
      </c>
      <c r="D759" s="4">
        <f>'PR-RAS'!E766</f>
        <v>0</v>
      </c>
      <c r="E759" s="4">
        <v>0</v>
      </c>
      <c r="F759" s="4">
        <v>0</v>
      </c>
      <c r="G759" s="5">
        <f t="shared" si="22"/>
        <v>151.6</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5190</v>
      </c>
      <c r="D810" s="4">
        <f>'PR-RAS'!E817</f>
        <v>6080</v>
      </c>
      <c r="E810" s="4">
        <v>0</v>
      </c>
      <c r="F810" s="4">
        <v>0</v>
      </c>
      <c r="G810" s="5">
        <f t="shared" si="24"/>
        <v>14036.150000000001</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4193.88</v>
      </c>
      <c r="D812" s="4">
        <f>'PR-RAS'!E819</f>
        <v>5360</v>
      </c>
      <c r="E812" s="4">
        <v>0</v>
      </c>
      <c r="F812" s="4">
        <v>0</v>
      </c>
      <c r="G812" s="5">
        <f t="shared" si="24"/>
        <v>12095.156680000002</v>
      </c>
      <c r="H812" s="5">
        <f t="shared" si="25"/>
        <v>0.11999999999989086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52898.58</v>
      </c>
      <c r="D816" s="4">
        <f>'PR-RAS'!E823</f>
        <v>55591.53</v>
      </c>
      <c r="E816" s="4">
        <v>0</v>
      </c>
      <c r="F816" s="4">
        <v>0</v>
      </c>
      <c r="G816" s="5">
        <f t="shared" si="24"/>
        <v>133726.53659999999</v>
      </c>
      <c r="H816" s="5">
        <f t="shared" si="25"/>
        <v>0.88999999999941792</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2498</v>
      </c>
      <c r="D821" s="4">
        <f>'PR-RAS'!E828</f>
        <v>0</v>
      </c>
      <c r="E821" s="4">
        <v>0</v>
      </c>
      <c r="F821" s="4">
        <v>0</v>
      </c>
      <c r="G821" s="5">
        <f t="shared" si="24"/>
        <v>2048.3599999999997</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355868.76</v>
      </c>
      <c r="E872" s="4">
        <v>0</v>
      </c>
      <c r="F872" s="4">
        <v>0</v>
      </c>
      <c r="G872" s="5">
        <f t="shared" si="26"/>
        <v>619923.37991999998</v>
      </c>
      <c r="H872" s="5">
        <f t="shared" si="27"/>
        <v>0.23999999999068677</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107063.05</v>
      </c>
      <c r="E940" s="4">
        <v>0</v>
      </c>
      <c r="F940" s="4">
        <v>0</v>
      </c>
      <c r="G940" s="5">
        <f t="shared" si="28"/>
        <v>201064.40789999999</v>
      </c>
      <c r="H940" s="5">
        <f t="shared" si="29"/>
        <v>5.0000000002910383E-2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5716075.9600000009</v>
      </c>
      <c r="D984" s="9">
        <f>BILANCA!E6</f>
        <v>6922968.0300000003</v>
      </c>
      <c r="E984" s="9">
        <v>0</v>
      </c>
      <c r="F984" s="9">
        <v>0</v>
      </c>
      <c r="G984" s="10">
        <f t="shared" ref="G984:G1047" si="32">B984/1000*C984+B984/500*D984</f>
        <v>19562.012020000002</v>
      </c>
      <c r="H984" s="10">
        <f t="shared" si="31"/>
        <v>6.9999999366700649E-2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4326850.290000001</v>
      </c>
      <c r="D985" s="4">
        <f>BILANCA!E7</f>
        <v>5175514.82</v>
      </c>
      <c r="E985" s="4">
        <v>0</v>
      </c>
      <c r="F985" s="4">
        <v>0</v>
      </c>
      <c r="G985" s="5">
        <f t="shared" si="32"/>
        <v>29355.759860000006</v>
      </c>
      <c r="H985" s="5">
        <f t="shared" si="31"/>
        <v>0.47000000067055225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60598.49</v>
      </c>
      <c r="D986" s="4">
        <f>BILANCA!E8</f>
        <v>55561.29</v>
      </c>
      <c r="E986" s="4">
        <v>0</v>
      </c>
      <c r="F986" s="4">
        <v>0</v>
      </c>
      <c r="G986" s="5">
        <f t="shared" si="32"/>
        <v>515.16321000000005</v>
      </c>
      <c r="H986" s="5">
        <f t="shared" si="31"/>
        <v>0.77999999999883585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60598.49</v>
      </c>
      <c r="D987" s="4">
        <f>BILANCA!E9</f>
        <v>55561.29</v>
      </c>
      <c r="E987" s="4">
        <v>0</v>
      </c>
      <c r="F987" s="4">
        <v>0</v>
      </c>
      <c r="G987" s="5">
        <f t="shared" si="32"/>
        <v>686.88427999999999</v>
      </c>
      <c r="H987" s="5">
        <f t="shared" si="31"/>
        <v>0.77999999999883585</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3946582.0600000005</v>
      </c>
      <c r="D990" s="4">
        <f>BILANCA!E12</f>
        <v>3896763.17</v>
      </c>
      <c r="E990" s="4">
        <v>0</v>
      </c>
      <c r="F990" s="4">
        <v>0</v>
      </c>
      <c r="G990" s="5">
        <f t="shared" si="32"/>
        <v>82180.758800000011</v>
      </c>
      <c r="H990" s="5">
        <f t="shared" si="31"/>
        <v>0.23000000044703484</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3763328.0700000003</v>
      </c>
      <c r="D991" s="4">
        <f>BILANCA!E13</f>
        <v>3726025.88</v>
      </c>
      <c r="E991" s="4">
        <v>0</v>
      </c>
      <c r="F991" s="4">
        <v>0</v>
      </c>
      <c r="G991" s="5">
        <f t="shared" si="32"/>
        <v>89723.038640000013</v>
      </c>
      <c r="H991" s="5">
        <f t="shared" si="31"/>
        <v>0.19000000040978193</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73703.87</v>
      </c>
      <c r="D992" s="4">
        <f>BILANCA!E14</f>
        <v>73703.87</v>
      </c>
      <c r="E992" s="4">
        <v>0</v>
      </c>
      <c r="F992" s="4">
        <v>0</v>
      </c>
      <c r="G992" s="5">
        <f t="shared" si="32"/>
        <v>1990.0044899999998</v>
      </c>
      <c r="H992" s="5">
        <f t="shared" si="31"/>
        <v>0.26000000000931323</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1063599.29</v>
      </c>
      <c r="D993" s="4">
        <f>BILANCA!E15</f>
        <v>1129417.6200000001</v>
      </c>
      <c r="E993" s="4">
        <v>0</v>
      </c>
      <c r="F993" s="4">
        <v>0</v>
      </c>
      <c r="G993" s="5">
        <f t="shared" si="32"/>
        <v>33224.345300000001</v>
      </c>
      <c r="H993" s="5">
        <f t="shared" si="31"/>
        <v>0.66999999992549419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645431.76</v>
      </c>
      <c r="D994" s="4">
        <f>BILANCA!E16</f>
        <v>646849.76</v>
      </c>
      <c r="E994" s="4">
        <v>0</v>
      </c>
      <c r="F994" s="4">
        <v>0</v>
      </c>
      <c r="G994" s="5">
        <f t="shared" si="32"/>
        <v>21330.444080000001</v>
      </c>
      <c r="H994" s="5">
        <f t="shared" si="31"/>
        <v>0.47999999998137355</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3480985.74</v>
      </c>
      <c r="D995" s="4">
        <f>BILANCA!E17</f>
        <v>3639981.5</v>
      </c>
      <c r="E995" s="4">
        <v>0</v>
      </c>
      <c r="F995" s="4">
        <v>0</v>
      </c>
      <c r="G995" s="5">
        <f t="shared" si="32"/>
        <v>129131.38488</v>
      </c>
      <c r="H995" s="5">
        <f t="shared" si="31"/>
        <v>0.75999999977648258</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1500392.59</v>
      </c>
      <c r="D996" s="4">
        <f>BILANCA!E18</f>
        <v>1763926.87</v>
      </c>
      <c r="E996" s="4">
        <v>0</v>
      </c>
      <c r="F996" s="4">
        <v>0</v>
      </c>
      <c r="G996" s="5">
        <f t="shared" si="32"/>
        <v>65367.202290000001</v>
      </c>
      <c r="H996" s="5">
        <f t="shared" si="31"/>
        <v>0.53999999980442226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156306.40999999997</v>
      </c>
      <c r="D997" s="4">
        <f>BILANCA!E19</f>
        <v>148213.59999999998</v>
      </c>
      <c r="E997" s="4">
        <v>0</v>
      </c>
      <c r="F997" s="4">
        <v>0</v>
      </c>
      <c r="G997" s="5">
        <f t="shared" si="32"/>
        <v>6338.2705399999995</v>
      </c>
      <c r="H997" s="5">
        <f t="shared" si="31"/>
        <v>0.80999999999767169</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78805.72</v>
      </c>
      <c r="D998" s="4">
        <f>BILANCA!E20</f>
        <v>80266.210000000006</v>
      </c>
      <c r="E998" s="4">
        <v>0</v>
      </c>
      <c r="F998" s="4">
        <v>0</v>
      </c>
      <c r="G998" s="5">
        <f t="shared" si="32"/>
        <v>3590.0721000000003</v>
      </c>
      <c r="H998" s="5">
        <f t="shared" si="31"/>
        <v>0.49000000000523869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3524.48</v>
      </c>
      <c r="D999" s="4">
        <f>BILANCA!E21</f>
        <v>3524.48</v>
      </c>
      <c r="E999" s="4">
        <v>0</v>
      </c>
      <c r="F999" s="4">
        <v>0</v>
      </c>
      <c r="G999" s="5">
        <f t="shared" si="32"/>
        <v>169.17504</v>
      </c>
      <c r="H999" s="5">
        <f t="shared" si="31"/>
        <v>0.96000000000003638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50896.27</v>
      </c>
      <c r="D1000" s="4">
        <f>BILANCA!E22</f>
        <v>50896.27</v>
      </c>
      <c r="E1000" s="4">
        <v>0</v>
      </c>
      <c r="F1000" s="4">
        <v>0</v>
      </c>
      <c r="G1000" s="5">
        <f t="shared" si="32"/>
        <v>2595.7097699999999</v>
      </c>
      <c r="H1000" s="5">
        <f t="shared" si="31"/>
        <v>0.53999999999359716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82.29</v>
      </c>
      <c r="D1002" s="4">
        <f>BILANCA!E24</f>
        <v>82.29</v>
      </c>
      <c r="E1002" s="4">
        <v>0</v>
      </c>
      <c r="F1002" s="4">
        <v>0</v>
      </c>
      <c r="G1002" s="5">
        <f t="shared" si="32"/>
        <v>4.6905300000000008</v>
      </c>
      <c r="H1002" s="5">
        <f t="shared" si="31"/>
        <v>0.58000000000001251</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2455.37</v>
      </c>
      <c r="D1003" s="4">
        <f>BILANCA!E25</f>
        <v>2455.37</v>
      </c>
      <c r="E1003" s="4">
        <v>0</v>
      </c>
      <c r="F1003" s="4">
        <v>0</v>
      </c>
      <c r="G1003" s="5">
        <f t="shared" si="32"/>
        <v>147.32220000000001</v>
      </c>
      <c r="H1003" s="5">
        <f t="shared" si="31"/>
        <v>0.73999999999978172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257637.47</v>
      </c>
      <c r="D1004" s="4">
        <f>BILANCA!E26</f>
        <v>296706.21999999997</v>
      </c>
      <c r="E1004" s="4">
        <v>0</v>
      </c>
      <c r="F1004" s="4">
        <v>0</v>
      </c>
      <c r="G1004" s="5">
        <f t="shared" si="32"/>
        <v>17872.04811</v>
      </c>
      <c r="H1004" s="5">
        <f t="shared" si="31"/>
        <v>0.68999999997322448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237095.19</v>
      </c>
      <c r="D1006" s="4">
        <f>BILANCA!E28</f>
        <v>285717.24</v>
      </c>
      <c r="E1006" s="4">
        <v>0</v>
      </c>
      <c r="F1006" s="4">
        <v>0</v>
      </c>
      <c r="G1006" s="5">
        <f t="shared" si="32"/>
        <v>18596.182410000001</v>
      </c>
      <c r="H1006" s="5">
        <f t="shared" si="31"/>
        <v>0.42999999999301508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21888.210000000003</v>
      </c>
      <c r="D1007" s="4">
        <f>BILANCA!E29</f>
        <v>17505.810000000001</v>
      </c>
      <c r="E1007" s="4">
        <v>0</v>
      </c>
      <c r="F1007" s="4">
        <v>0</v>
      </c>
      <c r="G1007" s="5">
        <f t="shared" si="32"/>
        <v>1365.5959200000002</v>
      </c>
      <c r="H1007" s="5">
        <f t="shared" si="31"/>
        <v>0.40000000000145519</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35059.120000000003</v>
      </c>
      <c r="D1008" s="4">
        <f>BILANCA!E30</f>
        <v>35059.120000000003</v>
      </c>
      <c r="E1008" s="4">
        <v>0</v>
      </c>
      <c r="F1008" s="4">
        <v>0</v>
      </c>
      <c r="G1008" s="5">
        <f t="shared" si="32"/>
        <v>2629.4340000000002</v>
      </c>
      <c r="H1008" s="5">
        <f t="shared" si="31"/>
        <v>0.24000000000523869</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13170.91</v>
      </c>
      <c r="D1012" s="4">
        <f>BILANCA!E34</f>
        <v>17553.310000000001</v>
      </c>
      <c r="E1012" s="4">
        <v>0</v>
      </c>
      <c r="F1012" s="4">
        <v>0</v>
      </c>
      <c r="G1012" s="5">
        <f t="shared" si="32"/>
        <v>1400.0483700000002</v>
      </c>
      <c r="H1012" s="5">
        <f t="shared" si="31"/>
        <v>0.40000000000145519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5059.3699999999953</v>
      </c>
      <c r="D1023" s="4">
        <f>BILANCA!E45</f>
        <v>5017.8800000000047</v>
      </c>
      <c r="E1023" s="4">
        <v>0</v>
      </c>
      <c r="F1023" s="4">
        <v>0</v>
      </c>
      <c r="G1023" s="5">
        <f t="shared" si="32"/>
        <v>603.80520000000024</v>
      </c>
      <c r="H1023" s="5">
        <f t="shared" si="31"/>
        <v>0.48999999999068677</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17950.490000000002</v>
      </c>
      <c r="D1025" s="4">
        <f>BILANCA!E47</f>
        <v>17950.490000000002</v>
      </c>
      <c r="E1025" s="4">
        <v>0</v>
      </c>
      <c r="F1025" s="4">
        <v>0</v>
      </c>
      <c r="G1025" s="5">
        <f t="shared" si="32"/>
        <v>2261.7617400000004</v>
      </c>
      <c r="H1025" s="5">
        <f t="shared" si="31"/>
        <v>0.98000000000320142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175473.88</v>
      </c>
      <c r="D1026" s="4">
        <f>BILANCA!E48</f>
        <v>175473.88</v>
      </c>
      <c r="E1026" s="4">
        <v>0</v>
      </c>
      <c r="F1026" s="4">
        <v>0</v>
      </c>
      <c r="G1026" s="5">
        <f t="shared" si="32"/>
        <v>22636.130519999999</v>
      </c>
      <c r="H1026" s="5">
        <f t="shared" ref="H1026:H1089" si="33">ABS(C1026-ROUND(C1026,0))+ABS(D1026-ROUND(D1026,0))</f>
        <v>0.23999999999068677</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188365</v>
      </c>
      <c r="D1028" s="4">
        <f>BILANCA!E50</f>
        <v>188406.49</v>
      </c>
      <c r="E1028" s="4">
        <v>0</v>
      </c>
      <c r="F1028" s="4">
        <v>0</v>
      </c>
      <c r="G1028" s="5">
        <f t="shared" si="32"/>
        <v>25433.009099999999</v>
      </c>
      <c r="H1028" s="5">
        <f t="shared" si="33"/>
        <v>0.48999999999068677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18679.38</v>
      </c>
      <c r="D1032" s="4">
        <f>BILANCA!E54</f>
        <v>19414.46</v>
      </c>
      <c r="E1032" s="4">
        <v>0</v>
      </c>
      <c r="F1032" s="4">
        <v>0</v>
      </c>
      <c r="G1032" s="5">
        <f t="shared" si="32"/>
        <v>2817.9067</v>
      </c>
      <c r="H1032" s="5">
        <f t="shared" si="33"/>
        <v>0.84000000000014552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18679.38</v>
      </c>
      <c r="D1033" s="4">
        <f>BILANCA!E55</f>
        <v>19414.46</v>
      </c>
      <c r="E1033" s="4">
        <v>0</v>
      </c>
      <c r="F1033" s="4">
        <v>0</v>
      </c>
      <c r="G1033" s="5">
        <f t="shared" si="32"/>
        <v>2875.415</v>
      </c>
      <c r="H1033" s="5">
        <f t="shared" si="33"/>
        <v>0.84000000000014552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319669.74</v>
      </c>
      <c r="D1034" s="4">
        <f>BILANCA!E56</f>
        <v>1223190.3600000001</v>
      </c>
      <c r="E1034" s="4">
        <v>0</v>
      </c>
      <c r="F1034" s="4">
        <v>0</v>
      </c>
      <c r="G1034" s="5">
        <f t="shared" si="32"/>
        <v>141068.57346000001</v>
      </c>
      <c r="H1034" s="5">
        <f t="shared" si="33"/>
        <v>0.62000000011175871</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319669.74</v>
      </c>
      <c r="D1035" s="4">
        <f>BILANCA!E57</f>
        <v>1223190.3600000001</v>
      </c>
      <c r="E1035" s="4">
        <v>0</v>
      </c>
      <c r="F1035" s="4">
        <v>0</v>
      </c>
      <c r="G1035" s="5">
        <f t="shared" si="32"/>
        <v>143834.62392000001</v>
      </c>
      <c r="H1035" s="5">
        <f t="shared" si="33"/>
        <v>0.62000000011175871</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1389225.67</v>
      </c>
      <c r="D1046" s="4">
        <f>BILANCA!E68</f>
        <v>1747453.21</v>
      </c>
      <c r="E1046" s="4">
        <v>0</v>
      </c>
      <c r="F1046" s="4">
        <v>0</v>
      </c>
      <c r="G1046" s="5">
        <f t="shared" si="32"/>
        <v>307700.32166999998</v>
      </c>
      <c r="H1046" s="5">
        <f t="shared" si="33"/>
        <v>0.5400000000372529</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252070.44</v>
      </c>
      <c r="D1047" s="4">
        <f>BILANCA!E69</f>
        <v>665233.37</v>
      </c>
      <c r="E1047" s="4">
        <v>0</v>
      </c>
      <c r="F1047" s="4">
        <v>0</v>
      </c>
      <c r="G1047" s="5">
        <f t="shared" si="32"/>
        <v>101282.37952</v>
      </c>
      <c r="H1047" s="5">
        <f t="shared" si="33"/>
        <v>0.80999999999767169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251911.65</v>
      </c>
      <c r="D1048" s="4">
        <f>BILANCA!E70</f>
        <v>665074.26</v>
      </c>
      <c r="E1048" s="4">
        <v>0</v>
      </c>
      <c r="F1048" s="4">
        <v>0</v>
      </c>
      <c r="G1048" s="5">
        <f t="shared" ref="G1048:G1111" si="34">B1048/1000*C1048+B1048/500*D1048</f>
        <v>102833.91105</v>
      </c>
      <c r="H1048" s="5">
        <f t="shared" si="33"/>
        <v>0.61000000001513399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251911.65</v>
      </c>
      <c r="D1050" s="4">
        <f>BILANCA!E72</f>
        <v>665074.26</v>
      </c>
      <c r="E1050" s="4">
        <v>0</v>
      </c>
      <c r="F1050" s="4">
        <v>0</v>
      </c>
      <c r="G1050" s="5">
        <f t="shared" si="34"/>
        <v>105998.03139</v>
      </c>
      <c r="H1050" s="5">
        <f t="shared" si="33"/>
        <v>0.61000000001513399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158.79</v>
      </c>
      <c r="D1054" s="4">
        <f>BILANCA!E76</f>
        <v>159.11000000000001</v>
      </c>
      <c r="E1054" s="4">
        <v>0</v>
      </c>
      <c r="F1054" s="4">
        <v>0</v>
      </c>
      <c r="G1054" s="5">
        <f t="shared" si="34"/>
        <v>33.867710000000002</v>
      </c>
      <c r="H1054" s="5">
        <f t="shared" si="33"/>
        <v>0.3200000000000216</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9675.06</v>
      </c>
      <c r="D1056" s="4">
        <f>BILANCA!E78</f>
        <v>10046.34</v>
      </c>
      <c r="E1056" s="4">
        <v>0</v>
      </c>
      <c r="F1056" s="4">
        <v>0</v>
      </c>
      <c r="G1056" s="5">
        <f t="shared" si="34"/>
        <v>2173.0450199999996</v>
      </c>
      <c r="H1056" s="5">
        <f t="shared" si="33"/>
        <v>0.3999999999996362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850.7</v>
      </c>
      <c r="D1061" s="4">
        <f>BILANCA!E83</f>
        <v>1604.7</v>
      </c>
      <c r="E1061" s="4">
        <v>0</v>
      </c>
      <c r="F1061" s="4">
        <v>0</v>
      </c>
      <c r="G1061" s="5">
        <f t="shared" si="34"/>
        <v>316.68780000000004</v>
      </c>
      <c r="H1061" s="5">
        <f t="shared" si="33"/>
        <v>0.59999999999990905</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940.88</v>
      </c>
      <c r="D1062" s="4">
        <f>BILANCA!E84</f>
        <v>940.88</v>
      </c>
      <c r="E1062" s="4">
        <v>0</v>
      </c>
      <c r="F1062" s="4">
        <v>0</v>
      </c>
      <c r="G1062" s="5">
        <f t="shared" si="34"/>
        <v>222.98856000000001</v>
      </c>
      <c r="H1062" s="5">
        <f t="shared" si="33"/>
        <v>0.24000000000000909</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7883.48</v>
      </c>
      <c r="D1064" s="4">
        <f>BILANCA!E86</f>
        <v>7500.76</v>
      </c>
      <c r="E1064" s="4">
        <v>0</v>
      </c>
      <c r="F1064" s="4">
        <v>0</v>
      </c>
      <c r="G1064" s="5">
        <f t="shared" si="34"/>
        <v>1853.6849999999999</v>
      </c>
      <c r="H1064" s="5">
        <f t="shared" si="33"/>
        <v>0.71999999999934516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982785.85</v>
      </c>
      <c r="D1112" s="4">
        <f>BILANCA!E134</f>
        <v>981577.49</v>
      </c>
      <c r="E1112" s="4">
        <v>0</v>
      </c>
      <c r="F1112" s="4">
        <v>0</v>
      </c>
      <c r="G1112" s="5">
        <f t="shared" ref="G1112:G1175" si="36">B1112/1000*C1112+B1112/500*D1112</f>
        <v>380026.36706999998</v>
      </c>
      <c r="H1112" s="5">
        <f t="shared" si="35"/>
        <v>0.64000000001396984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982785.85</v>
      </c>
      <c r="D1113" s="4">
        <f>BILANCA!E135</f>
        <v>981577.49</v>
      </c>
      <c r="E1113" s="4">
        <v>0</v>
      </c>
      <c r="F1113" s="4">
        <v>0</v>
      </c>
      <c r="G1113" s="5">
        <f t="shared" si="36"/>
        <v>382972.30790000001</v>
      </c>
      <c r="H1113" s="5">
        <f t="shared" si="35"/>
        <v>0.64000000001396984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982785.85</v>
      </c>
      <c r="D1117" s="4">
        <f>BILANCA!E139</f>
        <v>981577.49</v>
      </c>
      <c r="E1117" s="4">
        <v>0</v>
      </c>
      <c r="F1117" s="4">
        <v>0</v>
      </c>
      <c r="G1117" s="5">
        <f t="shared" si="36"/>
        <v>394756.07121999998</v>
      </c>
      <c r="H1117" s="5">
        <f t="shared" si="35"/>
        <v>0.64000000001396984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3785.6599999999962</v>
      </c>
      <c r="D1124" s="4">
        <f>BILANCA!E146</f>
        <v>1823.1699999999983</v>
      </c>
      <c r="E1124" s="4">
        <v>0</v>
      </c>
      <c r="F1124" s="4">
        <v>0</v>
      </c>
      <c r="G1124" s="5">
        <f t="shared" si="36"/>
        <v>1047.9119999999989</v>
      </c>
      <c r="H1124" s="5">
        <f t="shared" si="35"/>
        <v>0.51000000000203727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11101.97</v>
      </c>
      <c r="D1125" s="4">
        <f>BILANCA!E147</f>
        <v>8267.7099999999991</v>
      </c>
      <c r="E1125" s="4">
        <v>0</v>
      </c>
      <c r="F1125" s="4">
        <v>0</v>
      </c>
      <c r="G1125" s="5">
        <f t="shared" si="36"/>
        <v>3924.5093799999995</v>
      </c>
      <c r="H1125" s="5">
        <f t="shared" si="35"/>
        <v>0.32000000000152795</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1892.83</v>
      </c>
      <c r="D1136" s="4">
        <f>BILANCA!E158</f>
        <v>4153.4799999999996</v>
      </c>
      <c r="E1136" s="4">
        <v>0</v>
      </c>
      <c r="F1136" s="4">
        <v>0</v>
      </c>
      <c r="G1136" s="5">
        <f t="shared" si="36"/>
        <v>1560.5678699999999</v>
      </c>
      <c r="H1136" s="5">
        <f t="shared" si="35"/>
        <v>0.6499999999996362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31314.76</v>
      </c>
      <c r="D1137" s="4">
        <f>BILANCA!E159</f>
        <v>31430.43</v>
      </c>
      <c r="E1137" s="4">
        <v>0</v>
      </c>
      <c r="F1137" s="4">
        <v>0</v>
      </c>
      <c r="G1137" s="5">
        <f t="shared" si="36"/>
        <v>14503.045480000001</v>
      </c>
      <c r="H1137" s="5">
        <f t="shared" si="35"/>
        <v>0.67000000000189175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2739.72</v>
      </c>
      <c r="D1138" s="4">
        <f>BILANCA!E160</f>
        <v>4431.96</v>
      </c>
      <c r="E1138" s="4">
        <v>0</v>
      </c>
      <c r="F1138" s="4">
        <v>0</v>
      </c>
      <c r="G1138" s="5">
        <f t="shared" si="36"/>
        <v>1798.5642</v>
      </c>
      <c r="H1138" s="5">
        <f t="shared" si="35"/>
        <v>0.32000000000016371</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43263.62</v>
      </c>
      <c r="D1141" s="4">
        <f>BILANCA!E163</f>
        <v>46460.41</v>
      </c>
      <c r="E1141" s="4">
        <v>0</v>
      </c>
      <c r="F1141" s="4">
        <v>0</v>
      </c>
      <c r="G1141" s="5">
        <f t="shared" si="36"/>
        <v>21517.141520000001</v>
      </c>
      <c r="H1141" s="5">
        <f t="shared" si="35"/>
        <v>0.79000000000087311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140908.66</v>
      </c>
      <c r="D1142" s="4">
        <f>BILANCA!E164</f>
        <v>88772.84</v>
      </c>
      <c r="E1142" s="4">
        <v>0</v>
      </c>
      <c r="F1142" s="4">
        <v>0</v>
      </c>
      <c r="G1142" s="5">
        <f t="shared" si="36"/>
        <v>50634.240059999996</v>
      </c>
      <c r="H1142" s="5">
        <f t="shared" si="35"/>
        <v>0.5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140908.66</v>
      </c>
      <c r="D1143" s="4">
        <f>BILANCA!E165</f>
        <v>88772.84</v>
      </c>
      <c r="E1143" s="4">
        <v>0</v>
      </c>
      <c r="F1143" s="4">
        <v>0</v>
      </c>
      <c r="G1143" s="5">
        <f t="shared" si="36"/>
        <v>50952.6944</v>
      </c>
      <c r="H1143" s="5">
        <f t="shared" si="35"/>
        <v>0.5</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5716075.96</v>
      </c>
      <c r="D1152" s="4">
        <f>BILANCA!E175</f>
        <v>6922968.0300000003</v>
      </c>
      <c r="E1152" s="4">
        <v>0</v>
      </c>
      <c r="F1152" s="4">
        <v>0</v>
      </c>
      <c r="G1152" s="5">
        <f t="shared" si="36"/>
        <v>3305980.0313800005</v>
      </c>
      <c r="H1152" s="5">
        <f t="shared" si="35"/>
        <v>7.0000000298023224E-2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190765.52999999997</v>
      </c>
      <c r="D1153" s="4">
        <f>BILANCA!E176</f>
        <v>501114.97</v>
      </c>
      <c r="E1153" s="4">
        <v>0</v>
      </c>
      <c r="F1153" s="4">
        <v>0</v>
      </c>
      <c r="G1153" s="5">
        <f t="shared" si="36"/>
        <v>202809.22990000001</v>
      </c>
      <c r="H1153" s="5">
        <f t="shared" si="35"/>
        <v>0.50000000005820766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103732.77999999998</v>
      </c>
      <c r="D1154" s="4">
        <f>BILANCA!E177</f>
        <v>94048.610000000015</v>
      </c>
      <c r="E1154" s="4">
        <v>0</v>
      </c>
      <c r="F1154" s="4">
        <v>0</v>
      </c>
      <c r="G1154" s="5">
        <f t="shared" si="36"/>
        <v>49902.930000000008</v>
      </c>
      <c r="H1154" s="5">
        <f t="shared" ref="H1154:H1217" si="37">ABS(C1154-ROUND(C1154,0))+ABS(D1154-ROUND(D1154,0))</f>
        <v>0.61000000000058208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12191.03</v>
      </c>
      <c r="D1155" s="4">
        <f>BILANCA!E178</f>
        <v>49879.83</v>
      </c>
      <c r="E1155" s="4">
        <v>0</v>
      </c>
      <c r="F1155" s="4">
        <v>0</v>
      </c>
      <c r="G1155" s="5">
        <f t="shared" si="36"/>
        <v>19255.518679999997</v>
      </c>
      <c r="H1155" s="5">
        <f t="shared" si="37"/>
        <v>0.19999999999890861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76531.009999999995</v>
      </c>
      <c r="D1156" s="4">
        <f>BILANCA!E179</f>
        <v>32789.160000000003</v>
      </c>
      <c r="E1156" s="4">
        <v>0</v>
      </c>
      <c r="F1156" s="4">
        <v>0</v>
      </c>
      <c r="G1156" s="5">
        <f t="shared" si="36"/>
        <v>24584.914089999998</v>
      </c>
      <c r="H1156" s="5">
        <f t="shared" si="37"/>
        <v>0.16999999999825377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405.04</v>
      </c>
      <c r="D1157" s="4">
        <f>BILANCA!E180</f>
        <v>1682.88</v>
      </c>
      <c r="E1157" s="4">
        <v>0</v>
      </c>
      <c r="F1157" s="4">
        <v>0</v>
      </c>
      <c r="G1157" s="5">
        <f t="shared" si="36"/>
        <v>656.11919999999998</v>
      </c>
      <c r="H1157" s="5">
        <f t="shared" si="37"/>
        <v>0.15999999999991132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730</v>
      </c>
      <c r="E1159" s="4">
        <v>0</v>
      </c>
      <c r="F1159" s="4">
        <v>0</v>
      </c>
      <c r="G1159" s="5">
        <f t="shared" si="36"/>
        <v>256.95999999999998</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405.04</v>
      </c>
      <c r="D1160" s="4">
        <f>BILANCA!E183</f>
        <v>952.88</v>
      </c>
      <c r="E1160" s="4">
        <v>0</v>
      </c>
      <c r="F1160" s="4">
        <v>0</v>
      </c>
      <c r="G1160" s="5">
        <f t="shared" si="36"/>
        <v>409.01159999999993</v>
      </c>
      <c r="H1160" s="5">
        <f t="shared" si="37"/>
        <v>0.16000000000002501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1250</v>
      </c>
      <c r="D1161" s="4">
        <f>BILANCA!E184</f>
        <v>600</v>
      </c>
      <c r="E1161" s="4">
        <v>0</v>
      </c>
      <c r="F1161" s="4">
        <v>0</v>
      </c>
      <c r="G1161" s="5">
        <f t="shared" si="36"/>
        <v>436.1</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9040.25</v>
      </c>
      <c r="D1163" s="4">
        <f>BILANCA!E186</f>
        <v>6944.54</v>
      </c>
      <c r="E1163" s="4">
        <v>0</v>
      </c>
      <c r="F1163" s="4">
        <v>0</v>
      </c>
      <c r="G1163" s="5">
        <f t="shared" si="36"/>
        <v>4127.2793999999994</v>
      </c>
      <c r="H1163" s="5">
        <f t="shared" si="37"/>
        <v>0.71000000000003638</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4315.45</v>
      </c>
      <c r="D1165" s="4">
        <f>BILANCA!E188</f>
        <v>2152.1999999999998</v>
      </c>
      <c r="E1165" s="4">
        <v>0</v>
      </c>
      <c r="F1165" s="4">
        <v>0</v>
      </c>
      <c r="G1165" s="5">
        <f t="shared" si="36"/>
        <v>1568.8126999999999</v>
      </c>
      <c r="H1165" s="5">
        <f t="shared" si="37"/>
        <v>0.6499999999996362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87032.75</v>
      </c>
      <c r="D1166" s="4">
        <f>BILANCA!E189</f>
        <v>158260.65</v>
      </c>
      <c r="E1166" s="4">
        <v>0</v>
      </c>
      <c r="F1166" s="4">
        <v>0</v>
      </c>
      <c r="G1166" s="5">
        <f t="shared" si="36"/>
        <v>73850.391149999996</v>
      </c>
      <c r="H1166" s="5">
        <f t="shared" si="37"/>
        <v>0.60000000000582077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248805.71</v>
      </c>
      <c r="E1183" s="4">
        <v>0</v>
      </c>
      <c r="F1183" s="4">
        <v>0</v>
      </c>
      <c r="G1183" s="5">
        <f t="shared" si="38"/>
        <v>99522.284</v>
      </c>
      <c r="H1183" s="5">
        <f t="shared" si="37"/>
        <v>0.29000000000814907</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248805.71</v>
      </c>
      <c r="E1184" s="4">
        <v>0</v>
      </c>
      <c r="F1184" s="4">
        <v>0</v>
      </c>
      <c r="G1184" s="5">
        <f t="shared" si="38"/>
        <v>100019.89542</v>
      </c>
      <c r="H1184" s="5">
        <f t="shared" si="37"/>
        <v>0.29000000000814907</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248805.71</v>
      </c>
      <c r="E1185" s="4">
        <v>0</v>
      </c>
      <c r="F1185" s="4">
        <v>0</v>
      </c>
      <c r="G1185" s="5">
        <f t="shared" si="38"/>
        <v>100517.50684</v>
      </c>
      <c r="H1185" s="5">
        <f t="shared" si="37"/>
        <v>0.29000000000814907</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5525310.4299999997</v>
      </c>
      <c r="D1214" s="4">
        <f>BILANCA!E237</f>
        <v>6421853.0600000005</v>
      </c>
      <c r="E1214" s="4">
        <v>0</v>
      </c>
      <c r="F1214" s="4">
        <v>0</v>
      </c>
      <c r="G1214" s="5">
        <f t="shared" si="38"/>
        <v>4243242.8230499998</v>
      </c>
      <c r="H1214" s="5">
        <f t="shared" si="37"/>
        <v>0.49000000022351742</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5324453.2699999996</v>
      </c>
      <c r="D1215" s="4">
        <f>BILANCA!E238</f>
        <v>5923103.7300000004</v>
      </c>
      <c r="E1215" s="4">
        <v>0</v>
      </c>
      <c r="F1215" s="4">
        <v>0</v>
      </c>
      <c r="G1215" s="5">
        <f t="shared" si="38"/>
        <v>3983593.2893600003</v>
      </c>
      <c r="H1215" s="5">
        <f t="shared" si="37"/>
        <v>0.53999999910593033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5324453.2699999996</v>
      </c>
      <c r="D1216" s="4">
        <f>BILANCA!E239</f>
        <v>6171909.4400000004</v>
      </c>
      <c r="E1216" s="4">
        <v>0</v>
      </c>
      <c r="F1216" s="4">
        <v>0</v>
      </c>
      <c r="G1216" s="5">
        <f t="shared" si="38"/>
        <v>4116707.4109500004</v>
      </c>
      <c r="H1216" s="5">
        <f t="shared" si="37"/>
        <v>0.7099999999627471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4341667.42</v>
      </c>
      <c r="D1217" s="4">
        <f>BILANCA!E240</f>
        <v>5190331.95</v>
      </c>
      <c r="E1217" s="4">
        <v>0</v>
      </c>
      <c r="F1217" s="4">
        <v>0</v>
      </c>
      <c r="G1217" s="5">
        <f t="shared" si="38"/>
        <v>3445025.5288800001</v>
      </c>
      <c r="H1217" s="5">
        <f t="shared" si="37"/>
        <v>0.46999999973922968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982785.85</v>
      </c>
      <c r="D1218" s="4">
        <f>BILANCA!E241</f>
        <v>981577.49</v>
      </c>
      <c r="E1218" s="4">
        <v>0</v>
      </c>
      <c r="F1218" s="4">
        <v>0</v>
      </c>
      <c r="G1218" s="5">
        <f t="shared" si="38"/>
        <v>692296.09505</v>
      </c>
      <c r="H1218" s="5">
        <f t="shared" ref="H1218:H1281" si="39">ABS(C1218-ROUND(C1218,0))+ABS(D1218-ROUND(D1218,0))</f>
        <v>0.64000000001396984</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248805.71</v>
      </c>
      <c r="E1219" s="4">
        <v>0</v>
      </c>
      <c r="F1219" s="4">
        <v>0</v>
      </c>
      <c r="G1219" s="5">
        <f t="shared" si="38"/>
        <v>117436.29512</v>
      </c>
      <c r="H1219" s="5">
        <f t="shared" si="39"/>
        <v>0.29000000000814907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248805.71</v>
      </c>
      <c r="E1220" s="4">
        <v>0</v>
      </c>
      <c r="F1220" s="4">
        <v>0</v>
      </c>
      <c r="G1220" s="5">
        <f t="shared" si="38"/>
        <v>117933.90654</v>
      </c>
      <c r="H1220" s="5">
        <f t="shared" si="39"/>
        <v>0.29000000000814907</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49322.139999999985</v>
      </c>
      <c r="D1222" s="4">
        <f>BILANCA!E245</f>
        <v>401312.62000000023</v>
      </c>
      <c r="E1222" s="4">
        <v>0</v>
      </c>
      <c r="F1222" s="4">
        <v>0</v>
      </c>
      <c r="G1222" s="5">
        <f t="shared" si="38"/>
        <v>203615.42382000008</v>
      </c>
      <c r="H1222" s="5">
        <f t="shared" si="39"/>
        <v>0.51999999975669198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233348.86</v>
      </c>
      <c r="D1223" s="4">
        <f>BILANCA!E246</f>
        <v>1333651.5100000002</v>
      </c>
      <c r="E1223" s="4">
        <v>0</v>
      </c>
      <c r="F1223" s="4">
        <v>0</v>
      </c>
      <c r="G1223" s="5">
        <f t="shared" si="38"/>
        <v>696156.45120000013</v>
      </c>
      <c r="H1223" s="5">
        <f t="shared" si="39"/>
        <v>0.62999999977182597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233348.86</v>
      </c>
      <c r="D1224" s="4">
        <f>BILANCA!E247</f>
        <v>1084567.3700000001</v>
      </c>
      <c r="E1224" s="4">
        <v>0</v>
      </c>
      <c r="F1224" s="4">
        <v>0</v>
      </c>
      <c r="G1224" s="5">
        <f t="shared" si="38"/>
        <v>578998.54760000005</v>
      </c>
      <c r="H1224" s="5">
        <f t="shared" si="39"/>
        <v>0.51000000012572855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249084.14</v>
      </c>
      <c r="E1226" s="4">
        <v>0</v>
      </c>
      <c r="F1226" s="4">
        <v>0</v>
      </c>
      <c r="G1226" s="5">
        <f t="shared" si="38"/>
        <v>121054.89204000001</v>
      </c>
      <c r="H1226" s="5">
        <f t="shared" si="39"/>
        <v>0.14000000001396984</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184026.72</v>
      </c>
      <c r="D1227" s="4">
        <f>BILANCA!E250</f>
        <v>932338.89</v>
      </c>
      <c r="E1227" s="4">
        <v>0</v>
      </c>
      <c r="F1227" s="4">
        <v>0</v>
      </c>
      <c r="G1227" s="5">
        <f t="shared" si="38"/>
        <v>499883.89800000004</v>
      </c>
      <c r="H1227" s="5">
        <f t="shared" si="39"/>
        <v>0.38999999998486601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184026.72</v>
      </c>
      <c r="D1229" s="4">
        <f>BILANCA!E252</f>
        <v>932338.89</v>
      </c>
      <c r="E1229" s="4">
        <v>0</v>
      </c>
      <c r="F1229" s="4">
        <v>0</v>
      </c>
      <c r="G1229" s="5">
        <f t="shared" si="38"/>
        <v>503981.30700000003</v>
      </c>
      <c r="H1229" s="5">
        <f t="shared" si="39"/>
        <v>0.38999999998486601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34789.919999999998</v>
      </c>
      <c r="D1232" s="4">
        <f>BILANCA!E255</f>
        <v>33765.25</v>
      </c>
      <c r="E1232" s="4">
        <v>0</v>
      </c>
      <c r="F1232" s="4">
        <v>0</v>
      </c>
      <c r="G1232" s="5">
        <f t="shared" si="38"/>
        <v>25477.78458</v>
      </c>
      <c r="H1232" s="5">
        <f t="shared" si="39"/>
        <v>0.33000000000174623</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116745.1</v>
      </c>
      <c r="D1233" s="4">
        <f>BILANCA!E256</f>
        <v>63671.46</v>
      </c>
      <c r="E1233" s="4">
        <v>0</v>
      </c>
      <c r="F1233" s="4">
        <v>0</v>
      </c>
      <c r="G1233" s="5">
        <f t="shared" si="38"/>
        <v>61022.005000000005</v>
      </c>
      <c r="H1233" s="5">
        <f t="shared" si="39"/>
        <v>0.56000000000494765</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1718715.74</v>
      </c>
      <c r="D1236" s="4">
        <f>BILANCA!E259</f>
        <v>261605.37</v>
      </c>
      <c r="E1236" s="4">
        <v>0</v>
      </c>
      <c r="F1236" s="4">
        <v>0</v>
      </c>
      <c r="G1236" s="5">
        <f t="shared" si="38"/>
        <v>567207.39943999995</v>
      </c>
      <c r="H1236" s="5">
        <f t="shared" si="39"/>
        <v>0.63000000000465661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1718715.74</v>
      </c>
      <c r="D1237" s="4">
        <f>BILANCA!E260</f>
        <v>261605.37</v>
      </c>
      <c r="E1237" s="4">
        <v>0</v>
      </c>
      <c r="F1237" s="4">
        <v>0</v>
      </c>
      <c r="G1237" s="5">
        <f t="shared" si="38"/>
        <v>569449.32591999997</v>
      </c>
      <c r="H1237" s="5">
        <f t="shared" si="39"/>
        <v>0.63000000000465661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47049.279999999999</v>
      </c>
      <c r="D1240" s="4">
        <f>BILANCA!E264</f>
        <v>48283.58</v>
      </c>
      <c r="E1240" s="4">
        <v>0</v>
      </c>
      <c r="F1240" s="4">
        <v>0</v>
      </c>
      <c r="G1240" s="5">
        <f t="shared" ref="G1240:G1303" si="40">B1240/1000*C1240+B1240/500*D1240</f>
        <v>36909.425080000001</v>
      </c>
      <c r="H1240" s="5">
        <f t="shared" si="39"/>
        <v>0.69999999999708962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140908.66</v>
      </c>
      <c r="D1242" s="4">
        <f>BILANCA!E266</f>
        <v>88772.84</v>
      </c>
      <c r="E1242" s="4">
        <v>0</v>
      </c>
      <c r="F1242" s="4">
        <v>0</v>
      </c>
      <c r="G1242" s="5">
        <f t="shared" si="40"/>
        <v>82479.674060000005</v>
      </c>
      <c r="H1242" s="5">
        <f t="shared" si="39"/>
        <v>0.5</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974.03</v>
      </c>
      <c r="D1244" s="4">
        <f>BILANCA!E268</f>
        <v>974.03</v>
      </c>
      <c r="E1244" s="4">
        <v>0</v>
      </c>
      <c r="F1244" s="4">
        <v>0</v>
      </c>
      <c r="G1244" s="5">
        <f t="shared" si="40"/>
        <v>762.66549000000009</v>
      </c>
      <c r="H1244" s="5">
        <f t="shared" si="39"/>
        <v>5.999999999994543E-2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6901.15</v>
      </c>
      <c r="D1245" s="4">
        <f>BILANCA!E269</f>
        <v>6518.43</v>
      </c>
      <c r="E1245" s="4">
        <v>0</v>
      </c>
      <c r="F1245" s="4">
        <v>0</v>
      </c>
      <c r="G1245" s="5">
        <f t="shared" si="40"/>
        <v>5223.7586200000005</v>
      </c>
      <c r="H1245" s="5">
        <f t="shared" si="39"/>
        <v>0.57999999999992724</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8.3000000000000007</v>
      </c>
      <c r="D1247" s="4">
        <f>BILANCA!E271</f>
        <v>8.3000000000000007</v>
      </c>
      <c r="E1247" s="4">
        <v>0</v>
      </c>
      <c r="F1247" s="4">
        <v>0</v>
      </c>
      <c r="G1247" s="5">
        <f t="shared" si="40"/>
        <v>6.5736000000000008</v>
      </c>
      <c r="H1247" s="5">
        <f t="shared" si="39"/>
        <v>0.60000000000000142</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103732.78</v>
      </c>
      <c r="D1263" s="4">
        <f>BILANCA!E287</f>
        <v>94048.61</v>
      </c>
      <c r="E1263" s="4">
        <v>0</v>
      </c>
      <c r="F1263" s="4">
        <v>0</v>
      </c>
      <c r="G1263" s="5">
        <f t="shared" si="40"/>
        <v>81712.400000000009</v>
      </c>
      <c r="H1263" s="5">
        <f t="shared" si="39"/>
        <v>0.61000000000058208</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87032.75</v>
      </c>
      <c r="D1265" s="4">
        <f>BILANCA!E289</f>
        <v>158260.65</v>
      </c>
      <c r="E1265" s="4">
        <v>0</v>
      </c>
      <c r="F1265" s="4">
        <v>0</v>
      </c>
      <c r="G1265" s="5">
        <f t="shared" si="40"/>
        <v>113802.24209999999</v>
      </c>
      <c r="H1265" s="5">
        <f t="shared" si="39"/>
        <v>0.60000000000582077</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248805.71</v>
      </c>
      <c r="E1269" s="4">
        <v>0</v>
      </c>
      <c r="F1269" s="4">
        <v>0</v>
      </c>
      <c r="G1269" s="5">
        <f t="shared" si="40"/>
        <v>142316.86611999999</v>
      </c>
      <c r="H1269" s="5">
        <f t="shared" si="39"/>
        <v>0.29000000000814907</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532.74</v>
      </c>
      <c r="D1271" s="4">
        <f>BILANCA!E295</f>
        <v>532.74</v>
      </c>
      <c r="E1271" s="4">
        <v>0</v>
      </c>
      <c r="F1271" s="4">
        <v>0</v>
      </c>
      <c r="G1271" s="5">
        <f t="shared" si="40"/>
        <v>460.28735999999992</v>
      </c>
      <c r="H1271" s="5">
        <f t="shared" si="39"/>
        <v>0.51999999999998181</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366.34</v>
      </c>
      <c r="D1273" s="4">
        <f>BILANCA!E297</f>
        <v>366.34</v>
      </c>
      <c r="E1273" s="4">
        <v>0</v>
      </c>
      <c r="F1273" s="4">
        <v>0</v>
      </c>
      <c r="G1273" s="5">
        <f t="shared" si="40"/>
        <v>318.71579999999994</v>
      </c>
      <c r="H1273" s="5">
        <f t="shared" si="39"/>
        <v>0.67999999999994998</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195.74</v>
      </c>
      <c r="D1274" s="4">
        <f>BILANCA!E298</f>
        <v>195.74</v>
      </c>
      <c r="E1274" s="4">
        <v>0</v>
      </c>
      <c r="F1274" s="4">
        <v>0</v>
      </c>
      <c r="G1274" s="5">
        <f t="shared" si="40"/>
        <v>170.88102000000001</v>
      </c>
      <c r="H1274" s="5">
        <f t="shared" si="39"/>
        <v>0.51999999999998181</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3220.63</v>
      </c>
      <c r="D1275" s="4">
        <f>BILANCA!E299</f>
        <v>1057.3800000000001</v>
      </c>
      <c r="E1275" s="4">
        <v>0</v>
      </c>
      <c r="F1275" s="4">
        <v>0</v>
      </c>
      <c r="G1275" s="5">
        <f t="shared" si="40"/>
        <v>1557.93388</v>
      </c>
      <c r="H1275" s="5">
        <f t="shared" si="39"/>
        <v>0.75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305687.21000000002</v>
      </c>
      <c r="D1299" s="9">
        <f>'RAS-funkcijski'!E5</f>
        <v>308176.67000000004</v>
      </c>
      <c r="E1299" s="9">
        <v>0</v>
      </c>
      <c r="F1299" s="9">
        <v>0</v>
      </c>
      <c r="G1299" s="10">
        <f t="shared" si="40"/>
        <v>922.04055000000017</v>
      </c>
      <c r="H1299" s="10">
        <f t="shared" si="41"/>
        <v>0.53999999997904524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86630.17</v>
      </c>
      <c r="D1300" s="4">
        <f>'RAS-funkcijski'!E6</f>
        <v>66484.820000000007</v>
      </c>
      <c r="E1300" s="4">
        <v>0</v>
      </c>
      <c r="F1300" s="4">
        <v>0</v>
      </c>
      <c r="G1300" s="5">
        <f t="shared" si="40"/>
        <v>439.1996200000001</v>
      </c>
      <c r="H1300" s="5">
        <f t="shared" si="41"/>
        <v>0.34999999999126885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86630.17</v>
      </c>
      <c r="D1301" s="4">
        <f>'RAS-funkcijski'!E7</f>
        <v>66484.820000000007</v>
      </c>
      <c r="E1301" s="4">
        <v>0</v>
      </c>
      <c r="F1301" s="4">
        <v>0</v>
      </c>
      <c r="G1301" s="5">
        <f t="shared" si="40"/>
        <v>658.79943000000003</v>
      </c>
      <c r="H1301" s="5">
        <f t="shared" si="41"/>
        <v>0.34999999999126885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219057.04</v>
      </c>
      <c r="D1307" s="4">
        <f>'RAS-funkcijski'!E13</f>
        <v>241691.85</v>
      </c>
      <c r="E1307" s="4">
        <v>0</v>
      </c>
      <c r="F1307" s="4">
        <v>0</v>
      </c>
      <c r="G1307" s="5">
        <f t="shared" si="42"/>
        <v>6321.96666</v>
      </c>
      <c r="H1307" s="5">
        <f t="shared" si="41"/>
        <v>0.19000000000232831</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185860.66</v>
      </c>
      <c r="D1308" s="4">
        <f>'RAS-funkcijski'!E14</f>
        <v>241638.07</v>
      </c>
      <c r="E1308" s="4">
        <v>0</v>
      </c>
      <c r="F1308" s="4">
        <v>0</v>
      </c>
      <c r="G1308" s="5">
        <f t="shared" si="42"/>
        <v>6691.3680000000004</v>
      </c>
      <c r="H1308" s="5">
        <f t="shared" si="41"/>
        <v>0.41000000000349246</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33196.379999999997</v>
      </c>
      <c r="D1310" s="4">
        <f>'RAS-funkcijski'!E16</f>
        <v>53.78</v>
      </c>
      <c r="E1310" s="4">
        <v>0</v>
      </c>
      <c r="F1310" s="4">
        <v>0</v>
      </c>
      <c r="G1310" s="5">
        <f t="shared" si="42"/>
        <v>399.64728000000002</v>
      </c>
      <c r="H1310" s="5">
        <f t="shared" si="41"/>
        <v>0.59999999999737952</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92176.11</v>
      </c>
      <c r="D1329" s="4">
        <f>'RAS-funkcijski'!E35</f>
        <v>10017.52</v>
      </c>
      <c r="E1329" s="4">
        <v>0</v>
      </c>
      <c r="F1329" s="4">
        <v>0</v>
      </c>
      <c r="G1329" s="5">
        <f t="shared" si="42"/>
        <v>3478.54565</v>
      </c>
      <c r="H1329" s="5">
        <f t="shared" si="41"/>
        <v>0.59000000000014552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92176.11</v>
      </c>
      <c r="D1333" s="4">
        <f>'RAS-funkcijski'!E39</f>
        <v>10017.52</v>
      </c>
      <c r="E1333" s="4">
        <v>0</v>
      </c>
      <c r="F1333" s="4">
        <v>0</v>
      </c>
      <c r="G1333" s="5">
        <f t="shared" si="42"/>
        <v>3927.3902500000004</v>
      </c>
      <c r="H1333" s="5">
        <f t="shared" si="41"/>
        <v>0.59000000000014552</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92176.11</v>
      </c>
      <c r="D1334" s="4">
        <f>'RAS-funkcijski'!E40</f>
        <v>10017.52</v>
      </c>
      <c r="E1334" s="4">
        <v>0</v>
      </c>
      <c r="F1334" s="4">
        <v>0</v>
      </c>
      <c r="G1334" s="5">
        <f t="shared" si="42"/>
        <v>4039.6013999999996</v>
      </c>
      <c r="H1334" s="5">
        <f t="shared" si="41"/>
        <v>0.59000000000014552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4950</v>
      </c>
      <c r="E1369" s="4">
        <v>0</v>
      </c>
      <c r="F1369" s="4">
        <v>0</v>
      </c>
      <c r="G1369" s="5">
        <f t="shared" si="44"/>
        <v>702.9</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4950</v>
      </c>
      <c r="E1375" s="4">
        <v>0</v>
      </c>
      <c r="F1375" s="4">
        <v>0</v>
      </c>
      <c r="G1375" s="5">
        <f t="shared" si="44"/>
        <v>762.3</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717972.33000000007</v>
      </c>
      <c r="D1376" s="4">
        <f>'RAS-funkcijski'!E82</f>
        <v>1088938.5</v>
      </c>
      <c r="E1376" s="4">
        <v>0</v>
      </c>
      <c r="F1376" s="4">
        <v>0</v>
      </c>
      <c r="G1376" s="5">
        <f t="shared" si="44"/>
        <v>225876.24773999999</v>
      </c>
      <c r="H1376" s="5">
        <f t="shared" si="43"/>
        <v>0.83000000007450581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13672.04</v>
      </c>
      <c r="D1380" s="4">
        <f>'RAS-funkcijski'!E86</f>
        <v>10456.08</v>
      </c>
      <c r="E1380" s="4">
        <v>0</v>
      </c>
      <c r="F1380" s="4">
        <v>0</v>
      </c>
      <c r="G1380" s="5">
        <f t="shared" si="44"/>
        <v>2835.9044000000004</v>
      </c>
      <c r="H1380" s="5">
        <f t="shared" si="43"/>
        <v>0.12000000000080036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704300.29</v>
      </c>
      <c r="D1382" s="4">
        <f>'RAS-funkcijski'!E88</f>
        <v>1078482.42</v>
      </c>
      <c r="E1382" s="4">
        <v>0</v>
      </c>
      <c r="F1382" s="4">
        <v>0</v>
      </c>
      <c r="G1382" s="5">
        <f t="shared" si="44"/>
        <v>240346.27091999998</v>
      </c>
      <c r="H1382" s="5">
        <f t="shared" si="43"/>
        <v>0.7099999999627471</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200</v>
      </c>
      <c r="D1383" s="4">
        <f>'RAS-funkcijski'!E89</f>
        <v>0</v>
      </c>
      <c r="E1383" s="4">
        <v>0</v>
      </c>
      <c r="F1383" s="4">
        <v>0</v>
      </c>
      <c r="G1383" s="5">
        <f t="shared" si="44"/>
        <v>17</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200</v>
      </c>
      <c r="D1400" s="4">
        <f>'RAS-funkcijski'!E106</f>
        <v>0</v>
      </c>
      <c r="E1400" s="4">
        <v>0</v>
      </c>
      <c r="F1400" s="4">
        <v>0</v>
      </c>
      <c r="G1400" s="5">
        <f t="shared" si="44"/>
        <v>20.399999999999999</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58790.12</v>
      </c>
      <c r="D1401" s="4">
        <f>'RAS-funkcijski'!E107</f>
        <v>87045.35</v>
      </c>
      <c r="E1401" s="4">
        <v>0</v>
      </c>
      <c r="F1401" s="4">
        <v>0</v>
      </c>
      <c r="G1401" s="5">
        <f t="shared" si="44"/>
        <v>23986.724460000001</v>
      </c>
      <c r="H1401" s="5">
        <f t="shared" si="43"/>
        <v>0.47000000000844011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44971</v>
      </c>
      <c r="D1402" s="4">
        <f>'RAS-funkcijski'!E108</f>
        <v>69217.710000000006</v>
      </c>
      <c r="E1402" s="4">
        <v>0</v>
      </c>
      <c r="F1402" s="4">
        <v>0</v>
      </c>
      <c r="G1402" s="5">
        <f t="shared" si="44"/>
        <v>19074.267680000001</v>
      </c>
      <c r="H1402" s="5">
        <f t="shared" si="43"/>
        <v>0.28999999999359716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6956.62</v>
      </c>
      <c r="D1405" s="4">
        <f>'RAS-funkcijski'!E111</f>
        <v>4827.6400000000003</v>
      </c>
      <c r="E1405" s="4">
        <v>0</v>
      </c>
      <c r="F1405" s="4">
        <v>0</v>
      </c>
      <c r="G1405" s="5">
        <f t="shared" si="44"/>
        <v>1777.4733000000001</v>
      </c>
      <c r="H1405" s="5">
        <f t="shared" si="43"/>
        <v>0.73999999999978172</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6862.5</v>
      </c>
      <c r="D1407" s="4">
        <f>'RAS-funkcijski'!E113</f>
        <v>13000</v>
      </c>
      <c r="E1407" s="4">
        <v>0</v>
      </c>
      <c r="F1407" s="4">
        <v>0</v>
      </c>
      <c r="G1407" s="5">
        <f t="shared" si="44"/>
        <v>3582.0124999999998</v>
      </c>
      <c r="H1407" s="5">
        <f t="shared" si="43"/>
        <v>0.5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161217.30000000002</v>
      </c>
      <c r="D1408" s="4">
        <f>'RAS-funkcijski'!E114</f>
        <v>858826.87</v>
      </c>
      <c r="E1408" s="4">
        <v>0</v>
      </c>
      <c r="F1408" s="4">
        <v>0</v>
      </c>
      <c r="G1408" s="5">
        <f t="shared" si="44"/>
        <v>206675.8144</v>
      </c>
      <c r="H1408" s="5">
        <f t="shared" si="43"/>
        <v>0.43000000002211891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157489.55000000002</v>
      </c>
      <c r="D1409" s="4">
        <f>'RAS-funkcijski'!E115</f>
        <v>854665.39</v>
      </c>
      <c r="E1409" s="4">
        <v>0</v>
      </c>
      <c r="F1409" s="4">
        <v>0</v>
      </c>
      <c r="G1409" s="5">
        <f t="shared" si="44"/>
        <v>207217.05663000001</v>
      </c>
      <c r="H1409" s="5">
        <f t="shared" si="43"/>
        <v>0.83999999999650754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137893.51</v>
      </c>
      <c r="D1410" s="4">
        <f>'RAS-funkcijski'!E116</f>
        <v>832284.34</v>
      </c>
      <c r="E1410" s="4">
        <v>0</v>
      </c>
      <c r="F1410" s="4">
        <v>0</v>
      </c>
      <c r="G1410" s="5">
        <f t="shared" si="44"/>
        <v>201875.76527999999</v>
      </c>
      <c r="H1410" s="5">
        <f t="shared" ref="H1410:H1473" si="45">ABS(C1410-ROUND(C1410,0))+ABS(D1410-ROUND(D1410,0))</f>
        <v>0.82999999995809048</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19596.04</v>
      </c>
      <c r="D1411" s="4">
        <f>'RAS-funkcijski'!E117</f>
        <v>22381.05</v>
      </c>
      <c r="E1411" s="4">
        <v>0</v>
      </c>
      <c r="F1411" s="4">
        <v>0</v>
      </c>
      <c r="G1411" s="5">
        <f t="shared" si="44"/>
        <v>7272.4698200000003</v>
      </c>
      <c r="H1411" s="5">
        <f t="shared" si="45"/>
        <v>9.0000000000145519E-2</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3727.75</v>
      </c>
      <c r="D1412" s="4">
        <f>'RAS-funkcijski'!E118</f>
        <v>4161.4799999999996</v>
      </c>
      <c r="E1412" s="4">
        <v>0</v>
      </c>
      <c r="F1412" s="4">
        <v>0</v>
      </c>
      <c r="G1412" s="5">
        <f t="shared" si="44"/>
        <v>1373.7809399999999</v>
      </c>
      <c r="H1412" s="5">
        <f t="shared" si="45"/>
        <v>0.72999999999956344</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3727.75</v>
      </c>
      <c r="D1414" s="4">
        <f>'RAS-funkcijski'!E120</f>
        <v>4161.4799999999996</v>
      </c>
      <c r="E1414" s="4">
        <v>0</v>
      </c>
      <c r="F1414" s="4">
        <v>0</v>
      </c>
      <c r="G1414" s="5">
        <f t="shared" si="44"/>
        <v>1397.8823600000001</v>
      </c>
      <c r="H1414" s="5">
        <f t="shared" si="45"/>
        <v>0.72999999999956344</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27306.14</v>
      </c>
      <c r="D1423" s="4">
        <f>'RAS-funkcijski'!E129</f>
        <v>28692.9</v>
      </c>
      <c r="E1423" s="4">
        <v>0</v>
      </c>
      <c r="F1423" s="4">
        <v>0</v>
      </c>
      <c r="G1423" s="5">
        <f t="shared" si="44"/>
        <v>10586.4925</v>
      </c>
      <c r="H1423" s="5">
        <f t="shared" si="45"/>
        <v>0.23999999999796273</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5109.82</v>
      </c>
      <c r="D1427" s="4">
        <f>'RAS-funkcijski'!E133</f>
        <v>9700</v>
      </c>
      <c r="E1427" s="4">
        <v>0</v>
      </c>
      <c r="F1427" s="4">
        <v>0</v>
      </c>
      <c r="G1427" s="5">
        <f t="shared" si="44"/>
        <v>3161.7667799999999</v>
      </c>
      <c r="H1427" s="5">
        <f t="shared" si="45"/>
        <v>0.18000000000029104</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8250</v>
      </c>
      <c r="D1429" s="4">
        <f>'RAS-funkcijski'!E135</f>
        <v>8250</v>
      </c>
      <c r="E1429" s="4">
        <v>0</v>
      </c>
      <c r="F1429" s="4">
        <v>0</v>
      </c>
      <c r="G1429" s="5">
        <f t="shared" si="44"/>
        <v>3242.25</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13946.32</v>
      </c>
      <c r="D1434" s="4">
        <f>'RAS-funkcijski'!E140</f>
        <v>10742.9</v>
      </c>
      <c r="E1434" s="4">
        <v>0</v>
      </c>
      <c r="F1434" s="4">
        <v>0</v>
      </c>
      <c r="G1434" s="5">
        <f t="shared" si="46"/>
        <v>4818.7683200000001</v>
      </c>
      <c r="H1434" s="5">
        <f t="shared" si="45"/>
        <v>0.42000000000007276</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1363349.2100000002</v>
      </c>
      <c r="D1435" s="15">
        <f>'RAS-funkcijski'!E141</f>
        <v>2386647.81</v>
      </c>
      <c r="E1435" s="15">
        <v>0</v>
      </c>
      <c r="F1435" s="15">
        <v>0</v>
      </c>
      <c r="G1435" s="16">
        <f t="shared" si="46"/>
        <v>840720.34171000007</v>
      </c>
      <c r="H1435" s="16">
        <f t="shared" si="45"/>
        <v>0.40000000013969839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190765.53</v>
      </c>
      <c r="D1480" s="9"/>
      <c r="E1480" s="9">
        <v>0</v>
      </c>
      <c r="F1480" s="9">
        <v>0</v>
      </c>
      <c r="G1480" s="10">
        <f t="shared" ref="G1480:G1511" si="52">B1480/1000*C1480</f>
        <v>190.76553000000001</v>
      </c>
      <c r="H1480" s="10">
        <f t="shared" ref="H1480:H1511" si="53">ABS(C1480-ROUND(C1480,0))</f>
        <v>0.47000000000116415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2517033.71</v>
      </c>
      <c r="D1481" s="4">
        <v>0</v>
      </c>
      <c r="E1481" s="4">
        <v>0</v>
      </c>
      <c r="F1481" s="4">
        <v>0</v>
      </c>
      <c r="G1481" s="5">
        <f t="shared" si="52"/>
        <v>5034.0674200000003</v>
      </c>
      <c r="H1481" s="5">
        <f t="shared" si="53"/>
        <v>0.2900000000372529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982795.22</v>
      </c>
      <c r="D1483" s="4">
        <v>0</v>
      </c>
      <c r="E1483" s="4">
        <v>0</v>
      </c>
      <c r="F1483" s="4">
        <v>0</v>
      </c>
      <c r="G1483" s="5">
        <f t="shared" si="52"/>
        <v>3931.1808799999999</v>
      </c>
      <c r="H1483" s="5">
        <f t="shared" si="53"/>
        <v>0.21999999997206032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540126.9</v>
      </c>
      <c r="D1484" s="4">
        <v>0</v>
      </c>
      <c r="E1484" s="4">
        <v>0</v>
      </c>
      <c r="F1484" s="4">
        <v>0</v>
      </c>
      <c r="G1484" s="5">
        <f t="shared" si="52"/>
        <v>2700.6345000000001</v>
      </c>
      <c r="H1484" s="5">
        <f t="shared" si="53"/>
        <v>9.9999999976716936E-2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329946.82</v>
      </c>
      <c r="D1485" s="4">
        <v>0</v>
      </c>
      <c r="E1485" s="4">
        <v>0</v>
      </c>
      <c r="F1485" s="4">
        <v>0</v>
      </c>
      <c r="G1485" s="5">
        <f t="shared" si="52"/>
        <v>1979.68092</v>
      </c>
      <c r="H1485" s="5">
        <f t="shared" si="53"/>
        <v>0.17999999999301508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5567.99</v>
      </c>
      <c r="D1486" s="4">
        <v>0</v>
      </c>
      <c r="E1486" s="4">
        <v>0</v>
      </c>
      <c r="F1486" s="4">
        <v>0</v>
      </c>
      <c r="G1486" s="5">
        <f t="shared" si="52"/>
        <v>38.975929999999998</v>
      </c>
      <c r="H1486" s="5">
        <f t="shared" si="53"/>
        <v>1.0000000000218279E-2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39514.97</v>
      </c>
      <c r="D1487" s="4">
        <v>0</v>
      </c>
      <c r="E1487" s="4">
        <v>0</v>
      </c>
      <c r="F1487" s="4">
        <v>0</v>
      </c>
      <c r="G1487" s="5">
        <f t="shared" si="52"/>
        <v>316.11976000000004</v>
      </c>
      <c r="H1487" s="5">
        <f t="shared" si="53"/>
        <v>2.9999999998835847E-2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54517.05</v>
      </c>
      <c r="D1489" s="4">
        <v>0</v>
      </c>
      <c r="E1489" s="4">
        <v>0</v>
      </c>
      <c r="F1489" s="4">
        <v>0</v>
      </c>
      <c r="G1489" s="5">
        <f t="shared" si="52"/>
        <v>545.17050000000006</v>
      </c>
      <c r="H1489" s="5">
        <f t="shared" si="53"/>
        <v>5.0000000002910383E-2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13121.49</v>
      </c>
      <c r="D1491" s="4">
        <v>0</v>
      </c>
      <c r="E1491" s="4">
        <v>0</v>
      </c>
      <c r="F1491" s="4">
        <v>0</v>
      </c>
      <c r="G1491" s="5">
        <f t="shared" si="52"/>
        <v>157.45787999999999</v>
      </c>
      <c r="H1491" s="5">
        <f t="shared" si="53"/>
        <v>0.48999999999978172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1178369.73</v>
      </c>
      <c r="D1492" s="4">
        <v>0</v>
      </c>
      <c r="E1492" s="4">
        <v>0</v>
      </c>
      <c r="F1492" s="4">
        <v>0</v>
      </c>
      <c r="G1492" s="5">
        <f t="shared" si="52"/>
        <v>15318.806489999999</v>
      </c>
      <c r="H1492" s="5">
        <f t="shared" si="53"/>
        <v>0.27000000001862645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355868.76</v>
      </c>
      <c r="D1493" s="4">
        <v>0</v>
      </c>
      <c r="E1493" s="4">
        <v>0</v>
      </c>
      <c r="F1493" s="4">
        <v>0</v>
      </c>
      <c r="G1493" s="5">
        <f t="shared" si="52"/>
        <v>4982.1626400000005</v>
      </c>
      <c r="H1493" s="5">
        <f t="shared" si="53"/>
        <v>0.23999999999068677</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355868.76</v>
      </c>
      <c r="D1497" s="4">
        <v>0</v>
      </c>
      <c r="E1497" s="4">
        <v>0</v>
      </c>
      <c r="F1497" s="4">
        <v>0</v>
      </c>
      <c r="G1497" s="5">
        <f t="shared" si="52"/>
        <v>6405.6376799999998</v>
      </c>
      <c r="H1497" s="5">
        <f t="shared" si="53"/>
        <v>0.23999999999068677</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2206684.27</v>
      </c>
      <c r="D1499" s="4">
        <v>0</v>
      </c>
      <c r="E1499" s="4">
        <v>0</v>
      </c>
      <c r="F1499" s="4">
        <v>0</v>
      </c>
      <c r="G1499" s="5">
        <f t="shared" si="52"/>
        <v>44133.685400000002</v>
      </c>
      <c r="H1499" s="5">
        <f t="shared" si="53"/>
        <v>0.27000000001862645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992479.39</v>
      </c>
      <c r="D1501" s="4">
        <v>0</v>
      </c>
      <c r="E1501" s="4">
        <v>0</v>
      </c>
      <c r="F1501" s="4">
        <v>0</v>
      </c>
      <c r="G1501" s="5">
        <f t="shared" si="52"/>
        <v>21834.546579999998</v>
      </c>
      <c r="H1501" s="5">
        <f t="shared" si="53"/>
        <v>0.39000000001396984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502438.1</v>
      </c>
      <c r="D1502" s="4">
        <v>0</v>
      </c>
      <c r="E1502" s="4">
        <v>0</v>
      </c>
      <c r="F1502" s="4">
        <v>0</v>
      </c>
      <c r="G1502" s="5">
        <f t="shared" si="52"/>
        <v>11556.076299999999</v>
      </c>
      <c r="H1502" s="5">
        <f t="shared" si="53"/>
        <v>9.9999999976716936E-2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373688.67</v>
      </c>
      <c r="D1503" s="4">
        <v>0</v>
      </c>
      <c r="E1503" s="4">
        <v>0</v>
      </c>
      <c r="F1503" s="4">
        <v>0</v>
      </c>
      <c r="G1503" s="5">
        <f t="shared" si="52"/>
        <v>8968.52808</v>
      </c>
      <c r="H1503" s="5">
        <f t="shared" si="53"/>
        <v>0.33000000001629815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6195.91</v>
      </c>
      <c r="D1504" s="4">
        <v>0</v>
      </c>
      <c r="E1504" s="4">
        <v>0</v>
      </c>
      <c r="F1504" s="4">
        <v>0</v>
      </c>
      <c r="G1504" s="5">
        <f t="shared" si="52"/>
        <v>154.89775</v>
      </c>
      <c r="H1504" s="5">
        <f t="shared" si="53"/>
        <v>9.0000000000145519E-2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40164.97</v>
      </c>
      <c r="D1505" s="4">
        <v>0</v>
      </c>
      <c r="E1505" s="4">
        <v>0</v>
      </c>
      <c r="F1505" s="4">
        <v>0</v>
      </c>
      <c r="G1505" s="5">
        <f t="shared" si="52"/>
        <v>1044.2892199999999</v>
      </c>
      <c r="H1505" s="5">
        <f t="shared" si="53"/>
        <v>2.9999999998835847E-2</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54969.02</v>
      </c>
      <c r="D1507" s="4">
        <v>0</v>
      </c>
      <c r="E1507" s="4">
        <v>0</v>
      </c>
      <c r="F1507" s="4">
        <v>0</v>
      </c>
      <c r="G1507" s="5">
        <f t="shared" si="52"/>
        <v>1539.13256</v>
      </c>
      <c r="H1507" s="5">
        <f t="shared" si="53"/>
        <v>1.9999999996798579E-2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15022.72</v>
      </c>
      <c r="D1509" s="4">
        <v>0</v>
      </c>
      <c r="E1509" s="4">
        <v>0</v>
      </c>
      <c r="F1509" s="4">
        <v>0</v>
      </c>
      <c r="G1509" s="5">
        <f t="shared" si="52"/>
        <v>450.68159999999995</v>
      </c>
      <c r="H1509" s="5">
        <f t="shared" si="53"/>
        <v>0.28000000000065484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1107141.83</v>
      </c>
      <c r="D1510" s="4">
        <v>0</v>
      </c>
      <c r="E1510" s="4">
        <v>0</v>
      </c>
      <c r="F1510" s="4">
        <v>0</v>
      </c>
      <c r="G1510" s="5">
        <f t="shared" si="52"/>
        <v>34321.39673</v>
      </c>
      <c r="H1510" s="5">
        <f t="shared" si="53"/>
        <v>0.16999999992549419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107063.05</v>
      </c>
      <c r="D1511" s="4">
        <v>0</v>
      </c>
      <c r="E1511" s="4">
        <v>0</v>
      </c>
      <c r="F1511" s="4">
        <v>0</v>
      </c>
      <c r="G1511" s="5">
        <f t="shared" si="52"/>
        <v>3426.0176000000001</v>
      </c>
      <c r="H1511" s="5">
        <f t="shared" si="53"/>
        <v>5.0000000002910383E-2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107063.05</v>
      </c>
      <c r="D1515" s="4">
        <v>0</v>
      </c>
      <c r="E1515" s="4">
        <v>0</v>
      </c>
      <c r="F1515" s="4">
        <v>0</v>
      </c>
      <c r="G1515" s="5">
        <f t="shared" si="54"/>
        <v>3854.2698</v>
      </c>
      <c r="H1515" s="5">
        <f t="shared" si="55"/>
        <v>5.0000000002910383E-2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501114.96999999974</v>
      </c>
      <c r="D1517" s="4">
        <v>0</v>
      </c>
      <c r="E1517" s="4">
        <v>0</v>
      </c>
      <c r="F1517" s="4">
        <v>0</v>
      </c>
      <c r="G1517" s="5">
        <f t="shared" si="54"/>
        <v>19042.368859999991</v>
      </c>
      <c r="H1517" s="5">
        <f t="shared" si="55"/>
        <v>3.0000000260770321E-2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11067.89</v>
      </c>
      <c r="D1518" s="4">
        <v>0</v>
      </c>
      <c r="E1518" s="4">
        <v>0</v>
      </c>
      <c r="F1518" s="4">
        <v>0</v>
      </c>
      <c r="G1518" s="5">
        <f t="shared" si="54"/>
        <v>431.64770999999996</v>
      </c>
      <c r="H1518" s="5">
        <f t="shared" si="55"/>
        <v>0.11000000000058208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9370.93</v>
      </c>
      <c r="D1524" s="4">
        <v>0</v>
      </c>
      <c r="E1524" s="4">
        <v>0</v>
      </c>
      <c r="F1524" s="4">
        <v>0</v>
      </c>
      <c r="G1524" s="5">
        <f t="shared" si="54"/>
        <v>421.69184999999999</v>
      </c>
      <c r="H1524" s="5">
        <f t="shared" si="55"/>
        <v>6.9999999999708962E-2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7707.78</v>
      </c>
      <c r="D1530" s="4">
        <v>0</v>
      </c>
      <c r="E1530" s="4">
        <v>0</v>
      </c>
      <c r="F1530" s="4">
        <v>0</v>
      </c>
      <c r="G1530" s="5">
        <f t="shared" si="54"/>
        <v>393.09677999999997</v>
      </c>
      <c r="H1530" s="5">
        <f t="shared" si="55"/>
        <v>0.22000000000025466</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5079.2299999999996</v>
      </c>
      <c r="D1531" s="4">
        <v>0</v>
      </c>
      <c r="E1531" s="4">
        <v>0</v>
      </c>
      <c r="F1531" s="4">
        <v>0</v>
      </c>
      <c r="G1531" s="5">
        <f t="shared" si="54"/>
        <v>264.11995999999999</v>
      </c>
      <c r="H1531" s="5">
        <f t="shared" si="55"/>
        <v>0.22999999999956344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531.21</v>
      </c>
      <c r="D1532" s="4">
        <v>0</v>
      </c>
      <c r="E1532" s="4">
        <v>0</v>
      </c>
      <c r="F1532" s="4">
        <v>0</v>
      </c>
      <c r="G1532" s="5">
        <f t="shared" si="54"/>
        <v>28.154130000000002</v>
      </c>
      <c r="H1532" s="5">
        <f t="shared" si="55"/>
        <v>0.21000000000003638</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2</v>
      </c>
      <c r="D1533" s="4">
        <v>0</v>
      </c>
      <c r="E1533" s="4">
        <v>0</v>
      </c>
      <c r="F1533" s="4">
        <v>0</v>
      </c>
      <c r="G1533" s="5">
        <f t="shared" si="54"/>
        <v>0.108</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2095.34</v>
      </c>
      <c r="D1534" s="4">
        <v>0</v>
      </c>
      <c r="E1534" s="4">
        <v>0</v>
      </c>
      <c r="F1534" s="4">
        <v>0</v>
      </c>
      <c r="G1534" s="5">
        <f t="shared" si="54"/>
        <v>115.2437</v>
      </c>
      <c r="H1534" s="5">
        <f t="shared" si="55"/>
        <v>0.34000000000014552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992.48</v>
      </c>
      <c r="D1535" s="4">
        <v>0</v>
      </c>
      <c r="E1535" s="4">
        <v>0</v>
      </c>
      <c r="F1535" s="4">
        <v>0</v>
      </c>
      <c r="G1535" s="5">
        <f t="shared" si="54"/>
        <v>55.578880000000005</v>
      </c>
      <c r="H1535" s="5">
        <f t="shared" si="55"/>
        <v>0.48000000000001819</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730</v>
      </c>
      <c r="D1536" s="4">
        <v>0</v>
      </c>
      <c r="E1536" s="4">
        <v>0</v>
      </c>
      <c r="F1536" s="4">
        <v>0</v>
      </c>
      <c r="G1536" s="5">
        <f t="shared" si="54"/>
        <v>41.61</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262.48</v>
      </c>
      <c r="D1539" s="4">
        <v>0</v>
      </c>
      <c r="E1539" s="4">
        <v>0</v>
      </c>
      <c r="F1539" s="4">
        <v>0</v>
      </c>
      <c r="G1539" s="5">
        <f t="shared" si="54"/>
        <v>15.748800000000001</v>
      </c>
      <c r="H1539" s="5">
        <f t="shared" si="55"/>
        <v>0.48000000000001819</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670.67</v>
      </c>
      <c r="D1550" s="4">
        <v>0</v>
      </c>
      <c r="E1550" s="4">
        <v>0</v>
      </c>
      <c r="F1550" s="4">
        <v>0</v>
      </c>
      <c r="G1550" s="5">
        <f t="shared" si="56"/>
        <v>47.617569999999994</v>
      </c>
      <c r="H1550" s="5">
        <f t="shared" si="57"/>
        <v>0.33000000000004093</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0.01</v>
      </c>
      <c r="D1552" s="4">
        <v>0</v>
      </c>
      <c r="E1552" s="4">
        <v>0</v>
      </c>
      <c r="F1552" s="4">
        <v>0</v>
      </c>
      <c r="G1552" s="5">
        <f t="shared" si="56"/>
        <v>7.2999999999999996E-4</v>
      </c>
      <c r="H1552" s="5">
        <f t="shared" si="57"/>
        <v>0.01</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670.66</v>
      </c>
      <c r="D1554" s="4">
        <v>0</v>
      </c>
      <c r="E1554" s="4">
        <v>0</v>
      </c>
      <c r="F1554" s="4">
        <v>0</v>
      </c>
      <c r="G1554" s="5">
        <f t="shared" si="56"/>
        <v>50.299499999999995</v>
      </c>
      <c r="H1554" s="5">
        <f t="shared" si="57"/>
        <v>0.34000000000003183</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1696.96</v>
      </c>
      <c r="D1565" s="4">
        <v>0</v>
      </c>
      <c r="E1565" s="4">
        <v>0</v>
      </c>
      <c r="F1565" s="4">
        <v>0</v>
      </c>
      <c r="G1565" s="5">
        <f t="shared" si="56"/>
        <v>145.93856</v>
      </c>
      <c r="H1565" s="5">
        <f t="shared" si="57"/>
        <v>3.999999999996362E-2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1696.96</v>
      </c>
      <c r="D1566" s="4">
        <v>0</v>
      </c>
      <c r="E1566" s="4">
        <v>0</v>
      </c>
      <c r="F1566" s="4">
        <v>0</v>
      </c>
      <c r="G1566" s="5">
        <f t="shared" si="56"/>
        <v>147.63551999999999</v>
      </c>
      <c r="H1566" s="5">
        <f t="shared" si="57"/>
        <v>3.999999999996362E-2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490047.07999999996</v>
      </c>
      <c r="D1576" s="4">
        <v>0</v>
      </c>
      <c r="E1576" s="4">
        <v>0</v>
      </c>
      <c r="F1576" s="4">
        <v>0</v>
      </c>
      <c r="G1576" s="5">
        <f t="shared" si="56"/>
        <v>47534.566759999994</v>
      </c>
      <c r="H1576" s="5">
        <f t="shared" si="57"/>
        <v>7.9999999958090484E-2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84677.67</v>
      </c>
      <c r="D1578" s="4">
        <v>0</v>
      </c>
      <c r="E1578" s="4">
        <v>0</v>
      </c>
      <c r="F1578" s="4">
        <v>0</v>
      </c>
      <c r="G1578" s="5">
        <f t="shared" si="56"/>
        <v>8383.0893300000007</v>
      </c>
      <c r="H1578" s="5">
        <f t="shared" si="57"/>
        <v>0.33000000000174623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156563.70000000001</v>
      </c>
      <c r="D1579" s="4">
        <v>0</v>
      </c>
      <c r="E1579" s="4">
        <v>0</v>
      </c>
      <c r="F1579" s="4">
        <v>0</v>
      </c>
      <c r="G1579" s="5">
        <f t="shared" si="56"/>
        <v>15656.370000000003</v>
      </c>
      <c r="H1579" s="5">
        <f t="shared" si="57"/>
        <v>0.29999999998835847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248805.71</v>
      </c>
      <c r="D1580" s="15">
        <v>0</v>
      </c>
      <c r="E1580" s="15">
        <v>0</v>
      </c>
      <c r="F1580" s="15">
        <v>0</v>
      </c>
      <c r="G1580" s="16">
        <f t="shared" si="56"/>
        <v>25129.37671</v>
      </c>
      <c r="H1580" s="16">
        <f t="shared" si="57"/>
        <v>0.29000000000814907</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37033</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1333486.6200000001</v>
      </c>
      <c r="I16" s="150">
        <f>'PR-RAS'!E6</f>
        <v>2449532.25</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889105.65999999992</v>
      </c>
      <c r="I17" s="150">
        <f>'PR-RAS'!E151</f>
        <v>1208278.08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49322.140000000036</v>
      </c>
      <c r="I18" s="150">
        <f>'PR-RAS'!E645</f>
        <v>401312.62</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4326850.290000001</v>
      </c>
      <c r="I20" s="153">
        <f>BILANCA!E7</f>
        <v>5175514.82</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1389225.67</v>
      </c>
      <c r="I21" s="155">
        <f>BILANCA!E68</f>
        <v>1747453.21</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190765.52999999997</v>
      </c>
      <c r="I22" s="155">
        <f>BILANCA!E176</f>
        <v>501114.97</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5525310.4299999997</v>
      </c>
      <c r="I23" s="157">
        <f>BILANCA!E237</f>
        <v>6421853.0600000005</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305687.21000000002</v>
      </c>
      <c r="I24" s="153">
        <f>'RAS-funkcijski'!E5</f>
        <v>308176.67000000004</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92176.11</v>
      </c>
      <c r="I25" s="155">
        <f>'RAS-funkcijski'!E35</f>
        <v>10017.52</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704300.29</v>
      </c>
      <c r="I26" s="155">
        <f>'RAS-funkcijski'!E88</f>
        <v>1078482.42</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161217.30000000002</v>
      </c>
      <c r="I27" s="155">
        <f>'RAS-funkcijski'!E114</f>
        <v>858826.87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1363349.2100000002</v>
      </c>
      <c r="I28" s="159">
        <f>'RAS-funkcijski'!E141</f>
        <v>2386647.81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190765.53</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501114.96999999974</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11067.89</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490047.07999999996</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3" sqref="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1333486.6200000001</v>
      </c>
      <c r="E6" s="257">
        <f>E7+E44+E50+E82+E106+E124+E133+E139</f>
        <v>2449532.25</v>
      </c>
      <c r="F6" s="168">
        <f t="shared" ref="F6:F69" si="0">IF(D6&lt;&gt;0,IF(E6/D6&gt;=100,"&gt;&gt;100",E6/D6*100),"-")</f>
        <v>183.69380039223788</v>
      </c>
    </row>
    <row r="7" spans="1:25" customFormat="1" ht="12.75" customHeight="1" x14ac:dyDescent="0.2">
      <c r="A7" s="167" t="s">
        <v>60</v>
      </c>
      <c r="B7" s="128" t="s">
        <v>61</v>
      </c>
      <c r="C7" s="44" t="s">
        <v>60</v>
      </c>
      <c r="D7" s="257">
        <f>D8+D17+D23+D29+D37+D40</f>
        <v>279794.07000000007</v>
      </c>
      <c r="E7" s="257">
        <f>E8+E17+E23+E29+E37+E40</f>
        <v>339987.31999999989</v>
      </c>
      <c r="F7" s="168">
        <f t="shared" si="0"/>
        <v>121.51341163163316</v>
      </c>
    </row>
    <row r="8" spans="1:25" customFormat="1" ht="12.75" customHeight="1" x14ac:dyDescent="0.2">
      <c r="A8" s="167" t="s">
        <v>62</v>
      </c>
      <c r="B8" s="128" t="s">
        <v>63</v>
      </c>
      <c r="C8" s="44" t="s">
        <v>62</v>
      </c>
      <c r="D8" s="257">
        <f>SUM(D9:D14)-D15-D16</f>
        <v>263571.45000000007</v>
      </c>
      <c r="E8" s="257">
        <f>SUM(E9:E14)-E15-E16</f>
        <v>311772.16999999993</v>
      </c>
      <c r="F8" s="168">
        <f t="shared" si="0"/>
        <v>118.28753455656896</v>
      </c>
    </row>
    <row r="9" spans="1:25" customFormat="1" ht="12.75" customHeight="1" x14ac:dyDescent="0.2">
      <c r="A9" s="167" t="s">
        <v>64</v>
      </c>
      <c r="B9" s="128" t="s">
        <v>65</v>
      </c>
      <c r="C9" s="44" t="s">
        <v>64</v>
      </c>
      <c r="D9" s="256">
        <v>229384.18</v>
      </c>
      <c r="E9" s="256">
        <v>307515.71999999997</v>
      </c>
      <c r="F9" s="168">
        <f t="shared" si="0"/>
        <v>134.06143353042043</v>
      </c>
    </row>
    <row r="10" spans="1:25" customFormat="1" ht="12.75" customHeight="1" x14ac:dyDescent="0.2">
      <c r="A10" s="167" t="s">
        <v>66</v>
      </c>
      <c r="B10" s="128" t="s">
        <v>67</v>
      </c>
      <c r="C10" s="44" t="s">
        <v>66</v>
      </c>
      <c r="D10" s="256">
        <v>44267.55</v>
      </c>
      <c r="E10" s="256">
        <v>41439.68</v>
      </c>
      <c r="F10" s="168">
        <f t="shared" si="0"/>
        <v>93.611866931872214</v>
      </c>
    </row>
    <row r="11" spans="1:25" customFormat="1" ht="12.75" customHeight="1" x14ac:dyDescent="0.2">
      <c r="A11" s="167" t="s">
        <v>68</v>
      </c>
      <c r="B11" s="128" t="s">
        <v>69</v>
      </c>
      <c r="C11" s="44" t="s">
        <v>68</v>
      </c>
      <c r="D11" s="256">
        <v>5821.45</v>
      </c>
      <c r="E11" s="256">
        <v>15426.85</v>
      </c>
      <c r="F11" s="168">
        <f t="shared" si="0"/>
        <v>265.0001288338816</v>
      </c>
    </row>
    <row r="12" spans="1:25" customFormat="1" ht="12.75" customHeight="1" x14ac:dyDescent="0.2">
      <c r="A12" s="167" t="s">
        <v>70</v>
      </c>
      <c r="B12" s="128" t="s">
        <v>71</v>
      </c>
      <c r="C12" s="44" t="s">
        <v>70</v>
      </c>
      <c r="D12" s="256">
        <v>146.21</v>
      </c>
      <c r="E12" s="256">
        <v>1251.3499999999999</v>
      </c>
      <c r="F12" s="168">
        <f t="shared" si="0"/>
        <v>855.85801244784886</v>
      </c>
    </row>
    <row r="13" spans="1:25" customFormat="1" ht="12.75" customHeight="1" x14ac:dyDescent="0.2">
      <c r="A13" s="167" t="s">
        <v>72</v>
      </c>
      <c r="B13" s="128" t="s">
        <v>73</v>
      </c>
      <c r="C13" s="44" t="s">
        <v>72</v>
      </c>
      <c r="D13" s="256">
        <v>26656.65</v>
      </c>
      <c r="E13" s="256">
        <v>23065.34</v>
      </c>
      <c r="F13" s="168">
        <f t="shared" si="0"/>
        <v>86.527526902292678</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42704.59</v>
      </c>
      <c r="E15" s="256">
        <v>76926.77</v>
      </c>
      <c r="F15" s="168">
        <f t="shared" si="0"/>
        <v>180.13700634990292</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16029.41</v>
      </c>
      <c r="E23" s="257">
        <f>SUM(E24:E28)</f>
        <v>27309.67</v>
      </c>
      <c r="F23" s="168">
        <f t="shared" si="0"/>
        <v>170.37227196758957</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16029.41</v>
      </c>
      <c r="E27" s="256">
        <v>27309.67</v>
      </c>
      <c r="F27" s="168">
        <f t="shared" si="0"/>
        <v>170.37227196758957</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193.20999999999998</v>
      </c>
      <c r="E29" s="257">
        <f>SUM(E30:E36)</f>
        <v>905.48</v>
      </c>
      <c r="F29" s="168">
        <f t="shared" si="0"/>
        <v>468.650690958025</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191.29</v>
      </c>
      <c r="E31" s="256">
        <v>894.59</v>
      </c>
      <c r="F31" s="168">
        <f t="shared" si="0"/>
        <v>467.66166553400598</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1.92</v>
      </c>
      <c r="E33" s="256">
        <v>10.89</v>
      </c>
      <c r="F33" s="168">
        <f t="shared" si="0"/>
        <v>567.18750000000011</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878063.32</v>
      </c>
      <c r="E50" s="257">
        <f>E51+E54+E59+E62+E65+E68+E71+E74+E77</f>
        <v>1935647.58</v>
      </c>
      <c r="F50" s="168">
        <f t="shared" si="0"/>
        <v>220.44510184071919</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730800.16999999993</v>
      </c>
      <c r="E59" s="257">
        <f>SUM(E60:E61)</f>
        <v>829916.05</v>
      </c>
      <c r="F59" s="168">
        <f t="shared" si="0"/>
        <v>113.56265147010025</v>
      </c>
    </row>
    <row r="60" spans="1:6" customFormat="1" ht="24" customHeight="1" x14ac:dyDescent="0.2">
      <c r="A60" s="167" t="s">
        <v>166</v>
      </c>
      <c r="B60" s="174" t="s">
        <v>167</v>
      </c>
      <c r="C60" s="44" t="s">
        <v>166</v>
      </c>
      <c r="D60" s="256">
        <v>404302.56</v>
      </c>
      <c r="E60" s="256">
        <v>471353.96</v>
      </c>
      <c r="F60" s="168">
        <f t="shared" si="0"/>
        <v>116.58446090472442</v>
      </c>
    </row>
    <row r="61" spans="1:6" customFormat="1" ht="24" customHeight="1" x14ac:dyDescent="0.2">
      <c r="A61" s="167" t="s">
        <v>168</v>
      </c>
      <c r="B61" s="174" t="s">
        <v>169</v>
      </c>
      <c r="C61" s="44" t="s">
        <v>168</v>
      </c>
      <c r="D61" s="256">
        <v>326497.61</v>
      </c>
      <c r="E61" s="256">
        <v>358562.09</v>
      </c>
      <c r="F61" s="168">
        <f t="shared" si="0"/>
        <v>109.82073957601099</v>
      </c>
    </row>
    <row r="62" spans="1:6" customFormat="1" ht="12.75" customHeight="1" x14ac:dyDescent="0.2">
      <c r="A62" s="167" t="s">
        <v>170</v>
      </c>
      <c r="B62" s="128" t="s">
        <v>171</v>
      </c>
      <c r="C62" s="44" t="s">
        <v>170</v>
      </c>
      <c r="D62" s="257">
        <f>SUM(D63:D64)</f>
        <v>4048.55</v>
      </c>
      <c r="E62" s="257">
        <f>SUM(E63:E64)</f>
        <v>7988.8</v>
      </c>
      <c r="F62" s="168">
        <f t="shared" si="0"/>
        <v>197.32496819849081</v>
      </c>
    </row>
    <row r="63" spans="1:6" customFormat="1" ht="12.75" customHeight="1" x14ac:dyDescent="0.2">
      <c r="A63" s="167" t="s">
        <v>172</v>
      </c>
      <c r="B63" s="128" t="s">
        <v>173</v>
      </c>
      <c r="C63" s="44" t="s">
        <v>172</v>
      </c>
      <c r="D63" s="256">
        <v>4048.55</v>
      </c>
      <c r="E63" s="256">
        <v>7988.8</v>
      </c>
      <c r="F63" s="168">
        <f t="shared" si="0"/>
        <v>197.32496819849081</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143214.6</v>
      </c>
      <c r="E74" s="257">
        <f>SUM(E75:E76)</f>
        <v>1097742.73</v>
      </c>
      <c r="F74" s="168">
        <f t="shared" si="1"/>
        <v>766.50196977123835</v>
      </c>
    </row>
    <row r="75" spans="1:6" customFormat="1" ht="12.75" customHeight="1" x14ac:dyDescent="0.2">
      <c r="A75" s="167" t="s">
        <v>196</v>
      </c>
      <c r="B75" s="128" t="s">
        <v>197</v>
      </c>
      <c r="C75" s="44" t="s">
        <v>196</v>
      </c>
      <c r="D75" s="256">
        <v>0</v>
      </c>
      <c r="E75" s="256">
        <v>364997.26</v>
      </c>
      <c r="F75" s="168" t="str">
        <f t="shared" si="1"/>
        <v>-</v>
      </c>
    </row>
    <row r="76" spans="1:6" customFormat="1" ht="12.75" customHeight="1" x14ac:dyDescent="0.2">
      <c r="A76" s="167" t="s">
        <v>198</v>
      </c>
      <c r="B76" s="128" t="s">
        <v>199</v>
      </c>
      <c r="C76" s="44" t="s">
        <v>198</v>
      </c>
      <c r="D76" s="256">
        <v>143214.6</v>
      </c>
      <c r="E76" s="256">
        <v>732745.47</v>
      </c>
      <c r="F76" s="168">
        <f t="shared" si="1"/>
        <v>511.64159939000626</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89758.969999999987</v>
      </c>
      <c r="E82" s="257">
        <f>E83+E91+E98</f>
        <v>96560.260000000009</v>
      </c>
      <c r="F82" s="168">
        <f t="shared" si="1"/>
        <v>107.57728169117809</v>
      </c>
    </row>
    <row r="83" spans="1:6" customFormat="1" ht="12.75" customHeight="1" x14ac:dyDescent="0.2">
      <c r="A83" s="167" t="s">
        <v>212</v>
      </c>
      <c r="B83" s="128" t="s">
        <v>213</v>
      </c>
      <c r="C83" s="44" t="s">
        <v>212</v>
      </c>
      <c r="D83" s="257">
        <f>SUM(D84:D90)</f>
        <v>12.969999999999999</v>
      </c>
      <c r="E83" s="257">
        <f>SUM(E84:E90)</f>
        <v>109.13</v>
      </c>
      <c r="F83" s="168">
        <f t="shared" si="1"/>
        <v>841.40323824209725</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6.93</v>
      </c>
      <c r="E85" s="256">
        <v>60.25</v>
      </c>
      <c r="F85" s="168">
        <f t="shared" si="1"/>
        <v>869.40836940836948</v>
      </c>
    </row>
    <row r="86" spans="1:6" customFormat="1" ht="12.75" customHeight="1" x14ac:dyDescent="0.2">
      <c r="A86" s="167" t="s">
        <v>218</v>
      </c>
      <c r="B86" s="128" t="s">
        <v>219</v>
      </c>
      <c r="C86" s="44" t="s">
        <v>218</v>
      </c>
      <c r="D86" s="256">
        <v>6.04</v>
      </c>
      <c r="E86" s="256">
        <v>48.88</v>
      </c>
      <c r="F86" s="168">
        <f t="shared" si="1"/>
        <v>809.27152317880802</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89745.999999999985</v>
      </c>
      <c r="E91" s="257">
        <f>SUM(E92:E97)</f>
        <v>96451.13</v>
      </c>
      <c r="F91" s="168">
        <f t="shared" si="1"/>
        <v>107.47122991553944</v>
      </c>
    </row>
    <row r="92" spans="1:6" customFormat="1" ht="12.75" customHeight="1" x14ac:dyDescent="0.2">
      <c r="A92" s="167" t="s">
        <v>230</v>
      </c>
      <c r="B92" s="128" t="s">
        <v>231</v>
      </c>
      <c r="C92" s="44" t="s">
        <v>230</v>
      </c>
      <c r="D92" s="256">
        <v>51739.24</v>
      </c>
      <c r="E92" s="256">
        <v>53793.93</v>
      </c>
      <c r="F92" s="168">
        <f t="shared" si="1"/>
        <v>103.97124117014475</v>
      </c>
    </row>
    <row r="93" spans="1:6" customFormat="1" ht="12.75" customHeight="1" x14ac:dyDescent="0.2">
      <c r="A93" s="167" t="s">
        <v>232</v>
      </c>
      <c r="B93" s="128" t="s">
        <v>233</v>
      </c>
      <c r="C93" s="44" t="s">
        <v>232</v>
      </c>
      <c r="D93" s="256">
        <v>37819.03</v>
      </c>
      <c r="E93" s="256">
        <v>42657.2</v>
      </c>
      <c r="F93" s="168">
        <f t="shared" si="1"/>
        <v>112.79295106193892</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187.73</v>
      </c>
      <c r="E97" s="256">
        <v>0</v>
      </c>
      <c r="F97" s="168">
        <f t="shared" si="1"/>
        <v>0</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85870.26</v>
      </c>
      <c r="E106" s="257">
        <f>E107+E112+E120</f>
        <v>77337.09</v>
      </c>
      <c r="F106" s="168">
        <f t="shared" si="1"/>
        <v>90.062717872287806</v>
      </c>
    </row>
    <row r="107" spans="1:6" customFormat="1" ht="12.75" customHeight="1" x14ac:dyDescent="0.2">
      <c r="A107" s="167" t="s">
        <v>260</v>
      </c>
      <c r="B107" s="128" t="s">
        <v>261</v>
      </c>
      <c r="C107" s="44" t="s">
        <v>260</v>
      </c>
      <c r="D107" s="257">
        <f>SUM(D108:D111)</f>
        <v>14547.96</v>
      </c>
      <c r="E107" s="257">
        <f>SUM(E108:E111)</f>
        <v>12537.47</v>
      </c>
      <c r="F107" s="168">
        <f t="shared" si="1"/>
        <v>86.180261699922184</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12537.47</v>
      </c>
      <c r="F109" s="168" t="str">
        <f t="shared" si="1"/>
        <v>-</v>
      </c>
    </row>
    <row r="110" spans="1:6" customFormat="1" ht="12.75" customHeight="1" x14ac:dyDescent="0.2">
      <c r="A110" s="167" t="s">
        <v>266</v>
      </c>
      <c r="B110" s="128" t="s">
        <v>267</v>
      </c>
      <c r="C110" s="44" t="s">
        <v>266</v>
      </c>
      <c r="D110" s="256">
        <v>14547.96</v>
      </c>
      <c r="E110" s="256">
        <v>0</v>
      </c>
      <c r="F110" s="168">
        <f t="shared" si="1"/>
        <v>0</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22982.03</v>
      </c>
      <c r="E112" s="257">
        <f>SUM(E113:E119)</f>
        <v>12131.06</v>
      </c>
      <c r="F112" s="168">
        <f t="shared" si="1"/>
        <v>52.784980265015754</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59.19</v>
      </c>
      <c r="E114" s="256">
        <v>94.02</v>
      </c>
      <c r="F114" s="168">
        <f t="shared" si="1"/>
        <v>158.84439939178915</v>
      </c>
    </row>
    <row r="115" spans="1:6" customFormat="1" ht="12.75" customHeight="1" x14ac:dyDescent="0.2">
      <c r="A115" s="167" t="s">
        <v>276</v>
      </c>
      <c r="B115" s="128" t="s">
        <v>277</v>
      </c>
      <c r="C115" s="44" t="s">
        <v>276</v>
      </c>
      <c r="D115" s="256">
        <v>6868.28</v>
      </c>
      <c r="E115" s="256">
        <v>3817.47</v>
      </c>
      <c r="F115" s="168">
        <f t="shared" si="1"/>
        <v>55.581164425445671</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16054.56</v>
      </c>
      <c r="E117" s="256">
        <v>8219.57</v>
      </c>
      <c r="F117" s="168">
        <f t="shared" si="1"/>
        <v>51.197728246678821</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48340.27</v>
      </c>
      <c r="E120" s="257">
        <f>SUM(E121:E123)</f>
        <v>52668.560000000005</v>
      </c>
      <c r="F120" s="168">
        <f t="shared" si="1"/>
        <v>108.95379773427001</v>
      </c>
    </row>
    <row r="121" spans="1:6" customFormat="1" ht="12.75" customHeight="1" x14ac:dyDescent="0.2">
      <c r="A121" s="167" t="s">
        <v>288</v>
      </c>
      <c r="B121" s="128" t="s">
        <v>289</v>
      </c>
      <c r="C121" s="44" t="s">
        <v>288</v>
      </c>
      <c r="D121" s="256">
        <v>663.95</v>
      </c>
      <c r="E121" s="256">
        <v>66.010000000000005</v>
      </c>
      <c r="F121" s="168">
        <f t="shared" si="1"/>
        <v>9.9420137058513447</v>
      </c>
    </row>
    <row r="122" spans="1:6" customFormat="1" ht="12.75" customHeight="1" x14ac:dyDescent="0.2">
      <c r="A122" s="167" t="s">
        <v>290</v>
      </c>
      <c r="B122" s="128" t="s">
        <v>291</v>
      </c>
      <c r="C122" s="44" t="s">
        <v>290</v>
      </c>
      <c r="D122" s="256">
        <v>47676.32</v>
      </c>
      <c r="E122" s="256">
        <v>52602.55</v>
      </c>
      <c r="F122" s="168">
        <f t="shared" si="1"/>
        <v>110.33265570832648</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0</v>
      </c>
      <c r="E124" s="257">
        <f>E125+E128</f>
        <v>0</v>
      </c>
      <c r="F124" s="168" t="str">
        <f t="shared" si="1"/>
        <v>-</v>
      </c>
    </row>
    <row r="125" spans="1:6" customFormat="1" ht="12.75" customHeight="1" x14ac:dyDescent="0.2">
      <c r="A125" s="167" t="s">
        <v>296</v>
      </c>
      <c r="B125" s="174" t="s">
        <v>297</v>
      </c>
      <c r="C125" s="44" t="s">
        <v>296</v>
      </c>
      <c r="D125" s="257">
        <f>SUM(D126:D127)</f>
        <v>0</v>
      </c>
      <c r="E125" s="257">
        <f>SUM(E126:E127)</f>
        <v>0</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0</v>
      </c>
      <c r="F127" s="168" t="str">
        <f t="shared" si="1"/>
        <v>-</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889105.65999999992</v>
      </c>
      <c r="E151" s="257">
        <f>E152+E163+E196+E215+E224+E252+E263</f>
        <v>1208278.08</v>
      </c>
      <c r="F151" s="168">
        <f t="shared" si="2"/>
        <v>135.89814285964619</v>
      </c>
    </row>
    <row r="152" spans="1:6" customFormat="1" ht="12.75" customHeight="1" x14ac:dyDescent="0.2">
      <c r="A152" s="167" t="s">
        <v>349</v>
      </c>
      <c r="B152" s="128" t="s">
        <v>350</v>
      </c>
      <c r="C152" s="44" t="s">
        <v>349</v>
      </c>
      <c r="D152" s="257">
        <f>D153+D158+D159</f>
        <v>303893.44000000006</v>
      </c>
      <c r="E152" s="257">
        <f>E153+E158+E159</f>
        <v>540525.81000000006</v>
      </c>
      <c r="F152" s="168">
        <f t="shared" si="2"/>
        <v>177.86688978873647</v>
      </c>
    </row>
    <row r="153" spans="1:6" customFormat="1" ht="12.75" customHeight="1" x14ac:dyDescent="0.2">
      <c r="A153" s="167" t="s">
        <v>351</v>
      </c>
      <c r="B153" s="128" t="s">
        <v>352</v>
      </c>
      <c r="C153" s="44" t="s">
        <v>351</v>
      </c>
      <c r="D153" s="257">
        <f>SUM(D154:D157)</f>
        <v>243477.80000000002</v>
      </c>
      <c r="E153" s="257">
        <f>SUM(E154:E157)</f>
        <v>429705.08</v>
      </c>
      <c r="F153" s="168">
        <f t="shared" si="2"/>
        <v>176.48634906344645</v>
      </c>
    </row>
    <row r="154" spans="1:6" customFormat="1" ht="12.75" customHeight="1" x14ac:dyDescent="0.2">
      <c r="A154" s="167" t="s">
        <v>353</v>
      </c>
      <c r="B154" s="128" t="s">
        <v>354</v>
      </c>
      <c r="C154" s="44" t="s">
        <v>353</v>
      </c>
      <c r="D154" s="256">
        <v>243086.57</v>
      </c>
      <c r="E154" s="256">
        <v>429003.59</v>
      </c>
      <c r="F154" s="168">
        <f t="shared" si="2"/>
        <v>176.4818146884873</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391.23</v>
      </c>
      <c r="E156" s="256">
        <v>701.49</v>
      </c>
      <c r="F156" s="168">
        <f t="shared" si="2"/>
        <v>179.30373437619812</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20255.12</v>
      </c>
      <c r="E158" s="256">
        <v>39919.449999999997</v>
      </c>
      <c r="F158" s="168">
        <f t="shared" si="2"/>
        <v>197.08325598663447</v>
      </c>
    </row>
    <row r="159" spans="1:6" customFormat="1" ht="12.75" customHeight="1" x14ac:dyDescent="0.2">
      <c r="A159" s="167" t="s">
        <v>363</v>
      </c>
      <c r="B159" s="128" t="s">
        <v>364</v>
      </c>
      <c r="C159" s="44" t="s">
        <v>363</v>
      </c>
      <c r="D159" s="257">
        <f>SUM(D160:D162)</f>
        <v>40160.519999999997</v>
      </c>
      <c r="E159" s="257">
        <f>SUM(E160:E162)</f>
        <v>70901.279999999999</v>
      </c>
      <c r="F159" s="168">
        <f t="shared" si="2"/>
        <v>176.54472601450382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40160.519999999997</v>
      </c>
      <c r="E161" s="256">
        <v>70901.279999999999</v>
      </c>
      <c r="F161" s="168">
        <f t="shared" si="2"/>
        <v>176.54472601450382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292999.95999999996</v>
      </c>
      <c r="E163" s="257">
        <f>E164+E169+E177+E187+E188</f>
        <v>341310.87</v>
      </c>
      <c r="F163" s="168">
        <f t="shared" si="2"/>
        <v>116.48836743868497</v>
      </c>
    </row>
    <row r="164" spans="1:6" customFormat="1" ht="12.75" customHeight="1" x14ac:dyDescent="0.2">
      <c r="A164" s="167" t="s">
        <v>372</v>
      </c>
      <c r="B164" s="128" t="s">
        <v>373</v>
      </c>
      <c r="C164" s="44" t="s">
        <v>372</v>
      </c>
      <c r="D164" s="257">
        <f>SUM(D165:D168)</f>
        <v>13851.74</v>
      </c>
      <c r="E164" s="257">
        <f>SUM(E165:E168)</f>
        <v>13871.7</v>
      </c>
      <c r="F164" s="168">
        <f t="shared" si="2"/>
        <v>100.1440974202519</v>
      </c>
    </row>
    <row r="165" spans="1:6" customFormat="1" ht="12.75" customHeight="1" x14ac:dyDescent="0.2">
      <c r="A165" s="167" t="s">
        <v>374</v>
      </c>
      <c r="B165" s="128" t="s">
        <v>375</v>
      </c>
      <c r="C165" s="44" t="s">
        <v>374</v>
      </c>
      <c r="D165" s="256">
        <v>3686.38</v>
      </c>
      <c r="E165" s="256">
        <v>4432.29</v>
      </c>
      <c r="F165" s="168">
        <f t="shared" si="2"/>
        <v>120.23421351027295</v>
      </c>
    </row>
    <row r="166" spans="1:6" customFormat="1" ht="12.75" customHeight="1" x14ac:dyDescent="0.2">
      <c r="A166" s="167" t="s">
        <v>376</v>
      </c>
      <c r="B166" s="128" t="s">
        <v>377</v>
      </c>
      <c r="C166" s="44" t="s">
        <v>376</v>
      </c>
      <c r="D166" s="256">
        <v>6182.26</v>
      </c>
      <c r="E166" s="256">
        <v>6312.16</v>
      </c>
      <c r="F166" s="168">
        <f t="shared" si="2"/>
        <v>102.10117335731593</v>
      </c>
    </row>
    <row r="167" spans="1:6" customFormat="1" ht="12.75" customHeight="1" x14ac:dyDescent="0.2">
      <c r="A167" s="167" t="s">
        <v>378</v>
      </c>
      <c r="B167" s="128" t="s">
        <v>379</v>
      </c>
      <c r="C167" s="44" t="s">
        <v>378</v>
      </c>
      <c r="D167" s="256">
        <v>947.5</v>
      </c>
      <c r="E167" s="256">
        <v>481.25</v>
      </c>
      <c r="F167" s="168">
        <f t="shared" si="2"/>
        <v>50.791556728232187</v>
      </c>
    </row>
    <row r="168" spans="1:6" customFormat="1" ht="12.75" customHeight="1" x14ac:dyDescent="0.2">
      <c r="A168" s="167" t="s">
        <v>380</v>
      </c>
      <c r="B168" s="128" t="s">
        <v>381</v>
      </c>
      <c r="C168" s="44" t="s">
        <v>380</v>
      </c>
      <c r="D168" s="256">
        <v>3035.6</v>
      </c>
      <c r="E168" s="256">
        <v>2646</v>
      </c>
      <c r="F168" s="168">
        <f t="shared" si="2"/>
        <v>87.165634470944781</v>
      </c>
    </row>
    <row r="169" spans="1:6" customFormat="1" ht="12.75" customHeight="1" x14ac:dyDescent="0.2">
      <c r="A169" s="167" t="s">
        <v>382</v>
      </c>
      <c r="B169" s="128" t="s">
        <v>383</v>
      </c>
      <c r="C169" s="44" t="s">
        <v>382</v>
      </c>
      <c r="D169" s="257">
        <f>SUM(D170:D176)</f>
        <v>45927.79</v>
      </c>
      <c r="E169" s="257">
        <f>SUM(E170:E176)</f>
        <v>89773.430000000008</v>
      </c>
      <c r="F169" s="168">
        <f t="shared" si="2"/>
        <v>195.46647030044338</v>
      </c>
    </row>
    <row r="170" spans="1:6" customFormat="1" ht="12.75" customHeight="1" x14ac:dyDescent="0.2">
      <c r="A170" s="167" t="s">
        <v>384</v>
      </c>
      <c r="B170" s="128" t="s">
        <v>385</v>
      </c>
      <c r="C170" s="44" t="s">
        <v>384</v>
      </c>
      <c r="D170" s="256">
        <v>14411.17</v>
      </c>
      <c r="E170" s="256">
        <v>21037.09</v>
      </c>
      <c r="F170" s="168">
        <f t="shared" si="2"/>
        <v>145.97766871114558</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25341.31</v>
      </c>
      <c r="E172" s="256">
        <v>31382.43</v>
      </c>
      <c r="F172" s="168">
        <f t="shared" si="2"/>
        <v>123.83902016115189</v>
      </c>
    </row>
    <row r="173" spans="1:6" customFormat="1" ht="12.75" customHeight="1" x14ac:dyDescent="0.2">
      <c r="A173" s="167" t="s">
        <v>390</v>
      </c>
      <c r="B173" s="128" t="s">
        <v>391</v>
      </c>
      <c r="C173" s="44" t="s">
        <v>390</v>
      </c>
      <c r="D173" s="256">
        <v>4471.97</v>
      </c>
      <c r="E173" s="256">
        <v>32616.36</v>
      </c>
      <c r="F173" s="168">
        <f t="shared" si="2"/>
        <v>729.35104663045593</v>
      </c>
    </row>
    <row r="174" spans="1:6" customFormat="1" ht="12.75" customHeight="1" x14ac:dyDescent="0.2">
      <c r="A174" s="167" t="s">
        <v>392</v>
      </c>
      <c r="B174" s="128" t="s">
        <v>393</v>
      </c>
      <c r="C174" s="44" t="s">
        <v>392</v>
      </c>
      <c r="D174" s="256">
        <v>666.52</v>
      </c>
      <c r="E174" s="256">
        <v>735.08</v>
      </c>
      <c r="F174" s="168">
        <f t="shared" si="2"/>
        <v>110.28626297785513</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1036.82</v>
      </c>
      <c r="E176" s="256">
        <v>4002.47</v>
      </c>
      <c r="F176" s="168">
        <f t="shared" si="2"/>
        <v>386.03325553133618</v>
      </c>
    </row>
    <row r="177" spans="1:6" customFormat="1" ht="12.75" customHeight="1" x14ac:dyDescent="0.2">
      <c r="A177" s="167" t="s">
        <v>398</v>
      </c>
      <c r="B177" s="128" t="s">
        <v>399</v>
      </c>
      <c r="C177" s="44" t="s">
        <v>398</v>
      </c>
      <c r="D177" s="257">
        <f>SUM(D178:D186)</f>
        <v>184380.41</v>
      </c>
      <c r="E177" s="257">
        <f>SUM(E178:E186)</f>
        <v>196298.81</v>
      </c>
      <c r="F177" s="168">
        <f t="shared" si="2"/>
        <v>106.4640272792538</v>
      </c>
    </row>
    <row r="178" spans="1:6" customFormat="1" ht="12.75" customHeight="1" x14ac:dyDescent="0.2">
      <c r="A178" s="167" t="s">
        <v>400</v>
      </c>
      <c r="B178" s="128" t="s">
        <v>401</v>
      </c>
      <c r="C178" s="44" t="s">
        <v>400</v>
      </c>
      <c r="D178" s="256">
        <v>9940.3799999999992</v>
      </c>
      <c r="E178" s="256">
        <v>12604.33</v>
      </c>
      <c r="F178" s="168">
        <f t="shared" si="2"/>
        <v>126.79927729121022</v>
      </c>
    </row>
    <row r="179" spans="1:6" customFormat="1" ht="12.75" customHeight="1" x14ac:dyDescent="0.2">
      <c r="A179" s="167" t="s">
        <v>402</v>
      </c>
      <c r="B179" s="128" t="s">
        <v>403</v>
      </c>
      <c r="C179" s="44" t="s">
        <v>402</v>
      </c>
      <c r="D179" s="256">
        <v>25942.09</v>
      </c>
      <c r="E179" s="256">
        <v>36670.28</v>
      </c>
      <c r="F179" s="168">
        <f t="shared" si="2"/>
        <v>141.35437815534522</v>
      </c>
    </row>
    <row r="180" spans="1:6" customFormat="1" ht="12.75" customHeight="1" x14ac:dyDescent="0.2">
      <c r="A180" s="167" t="s">
        <v>404</v>
      </c>
      <c r="B180" s="128" t="s">
        <v>405</v>
      </c>
      <c r="C180" s="44" t="s">
        <v>404</v>
      </c>
      <c r="D180" s="256">
        <v>947.7</v>
      </c>
      <c r="E180" s="256">
        <v>6996.85</v>
      </c>
      <c r="F180" s="168">
        <f t="shared" si="2"/>
        <v>738.29798459428093</v>
      </c>
    </row>
    <row r="181" spans="1:6" customFormat="1" ht="12.75" customHeight="1" x14ac:dyDescent="0.2">
      <c r="A181" s="167" t="s">
        <v>406</v>
      </c>
      <c r="B181" s="128" t="s">
        <v>407</v>
      </c>
      <c r="C181" s="44" t="s">
        <v>406</v>
      </c>
      <c r="D181" s="256">
        <v>47269.69</v>
      </c>
      <c r="E181" s="256">
        <v>42582.46</v>
      </c>
      <c r="F181" s="168">
        <f t="shared" si="2"/>
        <v>90.08406867064285</v>
      </c>
    </row>
    <row r="182" spans="1:6" customFormat="1" ht="12.75" customHeight="1" x14ac:dyDescent="0.2">
      <c r="A182" s="167" t="s">
        <v>408</v>
      </c>
      <c r="B182" s="128" t="s">
        <v>409</v>
      </c>
      <c r="C182" s="44" t="s">
        <v>408</v>
      </c>
      <c r="D182" s="256">
        <v>12885.82</v>
      </c>
      <c r="E182" s="256">
        <v>1519.59</v>
      </c>
      <c r="F182" s="168">
        <f t="shared" si="2"/>
        <v>11.792730303542964</v>
      </c>
    </row>
    <row r="183" spans="1:6" customFormat="1" ht="12.75" customHeight="1" x14ac:dyDescent="0.2">
      <c r="A183" s="167" t="s">
        <v>410</v>
      </c>
      <c r="B183" s="128" t="s">
        <v>411</v>
      </c>
      <c r="C183" s="44" t="s">
        <v>410</v>
      </c>
      <c r="D183" s="256">
        <v>1239.29</v>
      </c>
      <c r="E183" s="256">
        <v>1205.78</v>
      </c>
      <c r="F183" s="168">
        <f t="shared" si="2"/>
        <v>97.296032405651616</v>
      </c>
    </row>
    <row r="184" spans="1:6" customFormat="1" ht="12.75" customHeight="1" x14ac:dyDescent="0.2">
      <c r="A184" s="167" t="s">
        <v>412</v>
      </c>
      <c r="B184" s="128" t="s">
        <v>413</v>
      </c>
      <c r="C184" s="44" t="s">
        <v>412</v>
      </c>
      <c r="D184" s="256">
        <v>30140.38</v>
      </c>
      <c r="E184" s="256">
        <v>56195.53</v>
      </c>
      <c r="F184" s="168">
        <f t="shared" si="2"/>
        <v>186.44599039560882</v>
      </c>
    </row>
    <row r="185" spans="1:6" customFormat="1" ht="12.75" customHeight="1" x14ac:dyDescent="0.2">
      <c r="A185" s="167" t="s">
        <v>414</v>
      </c>
      <c r="B185" s="128" t="s">
        <v>415</v>
      </c>
      <c r="C185" s="44" t="s">
        <v>414</v>
      </c>
      <c r="D185" s="256">
        <v>33109.089999999997</v>
      </c>
      <c r="E185" s="256">
        <v>15052.69</v>
      </c>
      <c r="F185" s="168">
        <f t="shared" si="2"/>
        <v>45.463919425148809</v>
      </c>
    </row>
    <row r="186" spans="1:6" customFormat="1" ht="12.75" customHeight="1" x14ac:dyDescent="0.2">
      <c r="A186" s="167" t="s">
        <v>416</v>
      </c>
      <c r="B186" s="128" t="s">
        <v>417</v>
      </c>
      <c r="C186" s="44" t="s">
        <v>416</v>
      </c>
      <c r="D186" s="256">
        <v>22905.97</v>
      </c>
      <c r="E186" s="256">
        <v>23471.3</v>
      </c>
      <c r="F186" s="168">
        <f t="shared" si="2"/>
        <v>102.46804653983219</v>
      </c>
    </row>
    <row r="187" spans="1:6" customFormat="1" ht="12.75" customHeight="1" x14ac:dyDescent="0.2">
      <c r="A187" s="167" t="s">
        <v>418</v>
      </c>
      <c r="B187" s="128" t="s">
        <v>419</v>
      </c>
      <c r="C187" s="44" t="s">
        <v>418</v>
      </c>
      <c r="D187" s="256">
        <v>811.61</v>
      </c>
      <c r="E187" s="256">
        <v>0</v>
      </c>
      <c r="F187" s="168">
        <f t="shared" si="2"/>
        <v>0</v>
      </c>
    </row>
    <row r="188" spans="1:6" customFormat="1" ht="12.75" customHeight="1" x14ac:dyDescent="0.2">
      <c r="A188" s="167" t="s">
        <v>420</v>
      </c>
      <c r="B188" s="128" t="s">
        <v>421</v>
      </c>
      <c r="C188" s="44" t="s">
        <v>420</v>
      </c>
      <c r="D188" s="257">
        <f>SUM(D189:D195)</f>
        <v>48028.41</v>
      </c>
      <c r="E188" s="257">
        <f>SUM(E189:E195)</f>
        <v>41366.929999999993</v>
      </c>
      <c r="F188" s="168">
        <f t="shared" si="2"/>
        <v>86.130125898400536</v>
      </c>
    </row>
    <row r="189" spans="1:6" customFormat="1" ht="12.75" customHeight="1" x14ac:dyDescent="0.2">
      <c r="A189" s="167" t="s">
        <v>422</v>
      </c>
      <c r="B189" s="173" t="s">
        <v>423</v>
      </c>
      <c r="C189" s="44" t="s">
        <v>422</v>
      </c>
      <c r="D189" s="256">
        <v>12028.19</v>
      </c>
      <c r="E189" s="256">
        <v>6971.68</v>
      </c>
      <c r="F189" s="168">
        <f t="shared" si="2"/>
        <v>57.961172878047321</v>
      </c>
    </row>
    <row r="190" spans="1:6" customFormat="1" ht="12.75" customHeight="1" x14ac:dyDescent="0.2">
      <c r="A190" s="167" t="s">
        <v>424</v>
      </c>
      <c r="B190" s="128" t="s">
        <v>425</v>
      </c>
      <c r="C190" s="44" t="s">
        <v>424</v>
      </c>
      <c r="D190" s="256">
        <v>4585.3</v>
      </c>
      <c r="E190" s="256">
        <v>7529.7</v>
      </c>
      <c r="F190" s="168">
        <f t="shared" si="2"/>
        <v>164.21390094432206</v>
      </c>
    </row>
    <row r="191" spans="1:6" customFormat="1" ht="12.75" customHeight="1" x14ac:dyDescent="0.2">
      <c r="A191" s="167" t="s">
        <v>426</v>
      </c>
      <c r="B191" s="128" t="s">
        <v>427</v>
      </c>
      <c r="C191" s="44" t="s">
        <v>426</v>
      </c>
      <c r="D191" s="256">
        <v>1265.78</v>
      </c>
      <c r="E191" s="256">
        <v>1770.3</v>
      </c>
      <c r="F191" s="168">
        <f t="shared" si="2"/>
        <v>139.85842721483985</v>
      </c>
    </row>
    <row r="192" spans="1:6" customFormat="1" ht="12.75" customHeight="1" x14ac:dyDescent="0.2">
      <c r="A192" s="167" t="s">
        <v>428</v>
      </c>
      <c r="B192" s="128" t="s">
        <v>429</v>
      </c>
      <c r="C192" s="44" t="s">
        <v>428</v>
      </c>
      <c r="D192" s="256">
        <v>1223.92</v>
      </c>
      <c r="E192" s="256">
        <v>1223.92</v>
      </c>
      <c r="F192" s="168">
        <f t="shared" si="2"/>
        <v>100</v>
      </c>
    </row>
    <row r="193" spans="1:6" customFormat="1" ht="12.75" customHeight="1" x14ac:dyDescent="0.2">
      <c r="A193" s="167" t="s">
        <v>430</v>
      </c>
      <c r="B193" s="128" t="s">
        <v>431</v>
      </c>
      <c r="C193" s="44" t="s">
        <v>430</v>
      </c>
      <c r="D193" s="256">
        <v>5634.83</v>
      </c>
      <c r="E193" s="256">
        <v>4774.41</v>
      </c>
      <c r="F193" s="168">
        <f t="shared" si="2"/>
        <v>84.730329042757276</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23290.39</v>
      </c>
      <c r="E195" s="256">
        <v>19096.919999999998</v>
      </c>
      <c r="F195" s="168">
        <f t="shared" si="2"/>
        <v>81.994848519067304</v>
      </c>
    </row>
    <row r="196" spans="1:6" customFormat="1" ht="12.75" customHeight="1" x14ac:dyDescent="0.2">
      <c r="A196" s="167" t="s">
        <v>436</v>
      </c>
      <c r="B196" s="173" t="s">
        <v>437</v>
      </c>
      <c r="C196" s="44" t="s">
        <v>436</v>
      </c>
      <c r="D196" s="257">
        <f>D197+D202+D210</f>
        <v>4729.17</v>
      </c>
      <c r="E196" s="257">
        <f>E197+E202+E210</f>
        <v>6907.93</v>
      </c>
      <c r="F196" s="168">
        <f t="shared" si="2"/>
        <v>146.0706635625279</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908.35</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908.35</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4729.17</v>
      </c>
      <c r="E210" s="257">
        <f>SUM(E211:E214)</f>
        <v>5999.58</v>
      </c>
      <c r="F210" s="168">
        <f t="shared" si="3"/>
        <v>126.86327621971721</v>
      </c>
    </row>
    <row r="211" spans="1:6" customFormat="1" ht="12.75" customHeight="1" x14ac:dyDescent="0.2">
      <c r="A211" s="167" t="s">
        <v>466</v>
      </c>
      <c r="B211" s="173" t="s">
        <v>467</v>
      </c>
      <c r="C211" s="44" t="s">
        <v>466</v>
      </c>
      <c r="D211" s="256">
        <v>2879.14</v>
      </c>
      <c r="E211" s="256">
        <v>3027.18</v>
      </c>
      <c r="F211" s="168">
        <f t="shared" si="3"/>
        <v>105.14181318032468</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9.1999999999999993</v>
      </c>
      <c r="E213" s="256">
        <v>1.63</v>
      </c>
      <c r="F213" s="168">
        <f t="shared" si="3"/>
        <v>17.717391304347828</v>
      </c>
    </row>
    <row r="214" spans="1:6" customFormat="1" ht="12.75" customHeight="1" x14ac:dyDescent="0.2">
      <c r="A214" s="167" t="s">
        <v>472</v>
      </c>
      <c r="B214" s="128" t="s">
        <v>473</v>
      </c>
      <c r="C214" s="44" t="s">
        <v>472</v>
      </c>
      <c r="D214" s="256">
        <v>1840.83</v>
      </c>
      <c r="E214" s="256">
        <v>2970.77</v>
      </c>
      <c r="F214" s="168">
        <f t="shared" si="3"/>
        <v>161.38209394675229</v>
      </c>
    </row>
    <row r="215" spans="1:6" customFormat="1" ht="12.75" customHeight="1" x14ac:dyDescent="0.2">
      <c r="A215" s="167" t="s">
        <v>474</v>
      </c>
      <c r="B215" s="128" t="s">
        <v>475</v>
      </c>
      <c r="C215" s="44" t="s">
        <v>474</v>
      </c>
      <c r="D215" s="257">
        <f>D216+D219+D223</f>
        <v>52045.490000000005</v>
      </c>
      <c r="E215" s="257">
        <f>E216+E219+E223</f>
        <v>44278.39</v>
      </c>
      <c r="F215" s="168">
        <f t="shared" si="3"/>
        <v>85.076324576826906</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52045.490000000005</v>
      </c>
      <c r="E219" s="257">
        <f>SUM(E220:E222)</f>
        <v>44278.39</v>
      </c>
      <c r="F219" s="168">
        <f t="shared" si="3"/>
        <v>85.076324576826906</v>
      </c>
    </row>
    <row r="220" spans="1:6" customFormat="1" ht="12.75" customHeight="1" x14ac:dyDescent="0.2">
      <c r="A220" s="167" t="s">
        <v>484</v>
      </c>
      <c r="B220" s="128" t="s">
        <v>485</v>
      </c>
      <c r="C220" s="44" t="s">
        <v>484</v>
      </c>
      <c r="D220" s="256">
        <v>0</v>
      </c>
      <c r="E220" s="256">
        <v>827.42</v>
      </c>
      <c r="F220" s="168" t="str">
        <f t="shared" si="3"/>
        <v>-</v>
      </c>
    </row>
    <row r="221" spans="1:6" customFormat="1" ht="12.75" customHeight="1" x14ac:dyDescent="0.2">
      <c r="A221" s="167" t="s">
        <v>486</v>
      </c>
      <c r="B221" s="128" t="s">
        <v>487</v>
      </c>
      <c r="C221" s="44" t="s">
        <v>486</v>
      </c>
      <c r="D221" s="256">
        <v>45365.19</v>
      </c>
      <c r="E221" s="256">
        <v>39514.97</v>
      </c>
      <c r="F221" s="168">
        <f t="shared" si="3"/>
        <v>87.104165109856254</v>
      </c>
    </row>
    <row r="222" spans="1:6" customFormat="1" ht="12.75" customHeight="1" x14ac:dyDescent="0.2">
      <c r="A222" s="167" t="s">
        <v>488</v>
      </c>
      <c r="B222" s="128" t="s">
        <v>489</v>
      </c>
      <c r="C222" s="44" t="s">
        <v>488</v>
      </c>
      <c r="D222" s="256">
        <v>6680.3</v>
      </c>
      <c r="E222" s="256">
        <v>3936</v>
      </c>
      <c r="F222" s="168">
        <f t="shared" si="3"/>
        <v>58.919509602862142</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65965.19</v>
      </c>
      <c r="E224" s="257">
        <f>E225+E228+E231+E236+E240+E244+E247</f>
        <v>96244.4</v>
      </c>
      <c r="F224" s="168">
        <f t="shared" si="3"/>
        <v>145.90180063151487</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200</v>
      </c>
      <c r="E231" s="257">
        <f>SUM(E232:E235)</f>
        <v>0</v>
      </c>
      <c r="F231" s="168">
        <f t="shared" si="3"/>
        <v>0</v>
      </c>
    </row>
    <row r="232" spans="1:6" customFormat="1" ht="12.75" customHeight="1" x14ac:dyDescent="0.2">
      <c r="A232" s="167" t="s">
        <v>508</v>
      </c>
      <c r="B232" s="128" t="s">
        <v>509</v>
      </c>
      <c r="C232" s="44" t="s">
        <v>508</v>
      </c>
      <c r="D232" s="256">
        <v>200</v>
      </c>
      <c r="E232" s="256">
        <v>0</v>
      </c>
      <c r="F232" s="168">
        <f t="shared" si="3"/>
        <v>0</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65765.19</v>
      </c>
      <c r="E236" s="257">
        <f>SUM(E237:E239)</f>
        <v>96244.4</v>
      </c>
      <c r="F236" s="168">
        <f t="shared" si="3"/>
        <v>146.34550588236723</v>
      </c>
    </row>
    <row r="237" spans="1:6" customFormat="1" ht="12.75" customHeight="1" x14ac:dyDescent="0.2">
      <c r="A237" s="167" t="s">
        <v>518</v>
      </c>
      <c r="B237" s="128" t="s">
        <v>519</v>
      </c>
      <c r="C237" s="44" t="s">
        <v>518</v>
      </c>
      <c r="D237" s="256">
        <v>65765.19</v>
      </c>
      <c r="E237" s="256">
        <v>96244.4</v>
      </c>
      <c r="F237" s="168">
        <f t="shared" si="3"/>
        <v>146.34550588236723</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64780.46</v>
      </c>
      <c r="E252" s="257">
        <f>E253+E259</f>
        <v>67031.53</v>
      </c>
      <c r="F252" s="168">
        <f t="shared" si="3"/>
        <v>103.4749212957117</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64780.46</v>
      </c>
      <c r="E259" s="257">
        <f>SUM(E260:E262)</f>
        <v>67031.53</v>
      </c>
      <c r="F259" s="168">
        <f t="shared" si="3"/>
        <v>103.4749212957117</v>
      </c>
    </row>
    <row r="260" spans="1:6" customFormat="1" ht="12.75" customHeight="1" x14ac:dyDescent="0.2">
      <c r="A260" s="167" t="s">
        <v>560</v>
      </c>
      <c r="B260" s="128" t="s">
        <v>561</v>
      </c>
      <c r="C260" s="44" t="s">
        <v>560</v>
      </c>
      <c r="D260" s="256">
        <v>62282.46</v>
      </c>
      <c r="E260" s="256">
        <v>67031.53</v>
      </c>
      <c r="F260" s="168">
        <f t="shared" si="3"/>
        <v>107.62505206120632</v>
      </c>
    </row>
    <row r="261" spans="1:6" customFormat="1" ht="12.75" customHeight="1" x14ac:dyDescent="0.2">
      <c r="A261" s="167" t="s">
        <v>562</v>
      </c>
      <c r="B261" s="128" t="s">
        <v>563</v>
      </c>
      <c r="C261" s="44" t="s">
        <v>562</v>
      </c>
      <c r="D261" s="256">
        <v>2498</v>
      </c>
      <c r="E261" s="256">
        <v>0</v>
      </c>
      <c r="F261" s="168">
        <f t="shared" si="3"/>
        <v>0</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104691.95000000001</v>
      </c>
      <c r="E263" s="257">
        <f>E264+E268+E273+E279</f>
        <v>111979.15</v>
      </c>
      <c r="F263" s="168">
        <f t="shared" si="4"/>
        <v>106.96061158474934</v>
      </c>
    </row>
    <row r="264" spans="1:6" customFormat="1" ht="12.75" customHeight="1" x14ac:dyDescent="0.2">
      <c r="A264" s="167" t="s">
        <v>568</v>
      </c>
      <c r="B264" s="128" t="s">
        <v>569</v>
      </c>
      <c r="C264" s="44" t="s">
        <v>568</v>
      </c>
      <c r="D264" s="257">
        <f>SUM(D265:D267)</f>
        <v>85259.520000000004</v>
      </c>
      <c r="E264" s="257">
        <f>SUM(E265:E267)</f>
        <v>90967.92</v>
      </c>
      <c r="F264" s="168">
        <f t="shared" si="4"/>
        <v>106.69532270413909</v>
      </c>
    </row>
    <row r="265" spans="1:6" customFormat="1" ht="12.75" customHeight="1" x14ac:dyDescent="0.2">
      <c r="A265" s="167" t="s">
        <v>570</v>
      </c>
      <c r="B265" s="128" t="s">
        <v>571</v>
      </c>
      <c r="C265" s="44" t="s">
        <v>570</v>
      </c>
      <c r="D265" s="256">
        <v>85259.520000000004</v>
      </c>
      <c r="E265" s="256">
        <v>90967.92</v>
      </c>
      <c r="F265" s="168">
        <f t="shared" si="4"/>
        <v>106.69532270413909</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19432.43</v>
      </c>
      <c r="E268" s="257">
        <f>SUM(E269:E272)</f>
        <v>21011.23</v>
      </c>
      <c r="F268" s="168">
        <f t="shared" si="4"/>
        <v>108.12456290849883</v>
      </c>
    </row>
    <row r="269" spans="1:6" customFormat="1" ht="12.75" customHeight="1" x14ac:dyDescent="0.2">
      <c r="A269" s="167" t="s">
        <v>578</v>
      </c>
      <c r="B269" s="128" t="s">
        <v>579</v>
      </c>
      <c r="C269" s="44" t="s">
        <v>578</v>
      </c>
      <c r="D269" s="256">
        <v>5308.91</v>
      </c>
      <c r="E269" s="256">
        <v>13684.03</v>
      </c>
      <c r="F269" s="168">
        <f t="shared" si="4"/>
        <v>257.75592353232588</v>
      </c>
    </row>
    <row r="270" spans="1:6" customFormat="1" ht="12.75" customHeight="1" x14ac:dyDescent="0.2">
      <c r="A270" s="167" t="s">
        <v>580</v>
      </c>
      <c r="B270" s="128" t="s">
        <v>581</v>
      </c>
      <c r="C270" s="44" t="s">
        <v>580</v>
      </c>
      <c r="D270" s="256">
        <v>14123.52</v>
      </c>
      <c r="E270" s="256">
        <v>7327.2</v>
      </c>
      <c r="F270" s="168">
        <f t="shared" si="4"/>
        <v>51.879418162044587</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889105.65999999992</v>
      </c>
      <c r="E289" s="257">
        <f>E151-E287+E288</f>
        <v>1208278.08</v>
      </c>
      <c r="F289" s="168">
        <f t="shared" si="4"/>
        <v>135.89814285964619</v>
      </c>
    </row>
    <row r="290" spans="1:6" customFormat="1" ht="12.75" customHeight="1" x14ac:dyDescent="0.2">
      <c r="A290" s="167"/>
      <c r="B290" s="128" t="s">
        <v>619</v>
      </c>
      <c r="C290" s="44" t="s">
        <v>620</v>
      </c>
      <c r="D290" s="257">
        <f>IF(D6&gt;=D289,D6-D289,0)</f>
        <v>444380.9600000002</v>
      </c>
      <c r="E290" s="257">
        <f>IF(E6&gt;=E289,E6-E289,0)</f>
        <v>1241254.17</v>
      </c>
      <c r="F290" s="168">
        <f t="shared" si="4"/>
        <v>279.32208661685223</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36050.35</v>
      </c>
      <c r="E292" s="256">
        <v>233348.86</v>
      </c>
      <c r="F292" s="168">
        <f t="shared" si="4"/>
        <v>647.28597641909164</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79095.14</v>
      </c>
      <c r="E294" s="256">
        <v>33765.25</v>
      </c>
      <c r="F294" s="168">
        <f t="shared" si="4"/>
        <v>42.689411764110915</v>
      </c>
    </row>
    <row r="295" spans="1:6" customFormat="1" ht="24" customHeight="1" x14ac:dyDescent="0.2">
      <c r="A295" s="167" t="s">
        <v>629</v>
      </c>
      <c r="B295" s="128" t="s">
        <v>630</v>
      </c>
      <c r="C295" s="44" t="s">
        <v>629</v>
      </c>
      <c r="D295" s="256">
        <v>2551.11</v>
      </c>
      <c r="E295" s="256">
        <v>4243.3500000000004</v>
      </c>
      <c r="F295" s="168">
        <f t="shared" si="4"/>
        <v>166.3334783682397</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43134.38</v>
      </c>
      <c r="E298" s="257">
        <f>E299+E311+E344+E348</f>
        <v>40021.9</v>
      </c>
      <c r="F298" s="168">
        <f t="shared" ref="F298:F329" si="5">IF(D298&lt;&gt;0,IF(E298/D298&gt;=100,"&gt;&gt;100",E298/D298*100),"-")</f>
        <v>92.784224555911095</v>
      </c>
    </row>
    <row r="299" spans="1:6" customFormat="1" ht="12.75" customHeight="1" x14ac:dyDescent="0.2">
      <c r="A299" s="167" t="s">
        <v>636</v>
      </c>
      <c r="B299" s="128" t="s">
        <v>637</v>
      </c>
      <c r="C299" s="44" t="s">
        <v>636</v>
      </c>
      <c r="D299" s="257">
        <f>D300+D304</f>
        <v>34438.129999999997</v>
      </c>
      <c r="E299" s="257">
        <f>E300+E304</f>
        <v>34100.9</v>
      </c>
      <c r="F299" s="168">
        <f t="shared" si="5"/>
        <v>99.020765645521408</v>
      </c>
    </row>
    <row r="300" spans="1:6" customFormat="1" ht="24" customHeight="1" x14ac:dyDescent="0.2">
      <c r="A300" s="167" t="s">
        <v>638</v>
      </c>
      <c r="B300" s="128" t="s">
        <v>639</v>
      </c>
      <c r="C300" s="44" t="s">
        <v>638</v>
      </c>
      <c r="D300" s="257">
        <f>SUM(D301:D303)</f>
        <v>34438.129999999997</v>
      </c>
      <c r="E300" s="257">
        <f>SUM(E301:E303)</f>
        <v>34100.9</v>
      </c>
      <c r="F300" s="168">
        <f t="shared" si="5"/>
        <v>99.020765645521408</v>
      </c>
    </row>
    <row r="301" spans="1:6" customFormat="1" ht="12.75" customHeight="1" x14ac:dyDescent="0.2">
      <c r="A301" s="167" t="s">
        <v>640</v>
      </c>
      <c r="B301" s="128" t="s">
        <v>641</v>
      </c>
      <c r="C301" s="44" t="s">
        <v>640</v>
      </c>
      <c r="D301" s="256">
        <v>34438.129999999997</v>
      </c>
      <c r="E301" s="256">
        <v>34100.9</v>
      </c>
      <c r="F301" s="168">
        <f t="shared" si="5"/>
        <v>99.020765645521408</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8696.25</v>
      </c>
      <c r="E311" s="257">
        <f>E312+E317+E326+E331+E336+E339</f>
        <v>5921</v>
      </c>
      <c r="F311" s="168">
        <f t="shared" si="5"/>
        <v>68.086819031191609</v>
      </c>
    </row>
    <row r="312" spans="1:6" customFormat="1" ht="12.75" customHeight="1" x14ac:dyDescent="0.2">
      <c r="A312" s="167" t="s">
        <v>662</v>
      </c>
      <c r="B312" s="128" t="s">
        <v>663</v>
      </c>
      <c r="C312" s="44" t="s">
        <v>662</v>
      </c>
      <c r="D312" s="257">
        <f>SUM(D313:D316)</f>
        <v>8696.25</v>
      </c>
      <c r="E312" s="257">
        <f>SUM(E313:E316)</f>
        <v>5921</v>
      </c>
      <c r="F312" s="168">
        <f t="shared" si="5"/>
        <v>68.086819031191609</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8696.25</v>
      </c>
      <c r="E316" s="256">
        <v>5921</v>
      </c>
      <c r="F316" s="168">
        <f t="shared" si="5"/>
        <v>68.086819031191609</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474243.55</v>
      </c>
      <c r="E350" s="257">
        <f>E351+E363+E396+E400+E402</f>
        <v>1178369.73</v>
      </c>
      <c r="F350" s="168">
        <f t="shared" si="6"/>
        <v>248.47353854364491</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474243.55</v>
      </c>
      <c r="E363" s="257">
        <f>E364+E369+E378+E383+E388+E391</f>
        <v>1178369.73</v>
      </c>
      <c r="F363" s="168">
        <f t="shared" si="7"/>
        <v>248.47353854364491</v>
      </c>
    </row>
    <row r="364" spans="1:6" customFormat="1" ht="12.75" customHeight="1" x14ac:dyDescent="0.2">
      <c r="A364" s="167" t="s">
        <v>758</v>
      </c>
      <c r="B364" s="128" t="s">
        <v>759</v>
      </c>
      <c r="C364" s="44" t="s">
        <v>758</v>
      </c>
      <c r="D364" s="257">
        <f>SUM(D365:D368)</f>
        <v>402305.36</v>
      </c>
      <c r="E364" s="257">
        <f>SUM(E365:E368)</f>
        <v>1135465.49</v>
      </c>
      <c r="F364" s="168">
        <f t="shared" si="7"/>
        <v>282.23971214303486</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79835.789999999994</v>
      </c>
      <c r="E367" s="256">
        <v>101033.2</v>
      </c>
      <c r="F367" s="168">
        <f t="shared" si="7"/>
        <v>126.55126228474725</v>
      </c>
    </row>
    <row r="368" spans="1:6" customFormat="1" ht="12.75" customHeight="1" x14ac:dyDescent="0.2">
      <c r="A368" s="167" t="s">
        <v>763</v>
      </c>
      <c r="B368" s="128" t="s">
        <v>671</v>
      </c>
      <c r="C368" s="44" t="s">
        <v>763</v>
      </c>
      <c r="D368" s="256">
        <v>322469.57</v>
      </c>
      <c r="E368" s="256">
        <v>1034432.29</v>
      </c>
      <c r="F368" s="168">
        <f t="shared" si="7"/>
        <v>320.78446657773009</v>
      </c>
    </row>
    <row r="369" spans="1:6" customFormat="1" ht="12.75" customHeight="1" x14ac:dyDescent="0.2">
      <c r="A369" s="167" t="s">
        <v>764</v>
      </c>
      <c r="B369" s="128" t="s">
        <v>765</v>
      </c>
      <c r="C369" s="44" t="s">
        <v>764</v>
      </c>
      <c r="D369" s="257">
        <f>SUM(D370:D377)</f>
        <v>71938.19</v>
      </c>
      <c r="E369" s="257">
        <f>SUM(E370:E377)</f>
        <v>42904.240000000005</v>
      </c>
      <c r="F369" s="168">
        <f t="shared" si="7"/>
        <v>59.640421867717272</v>
      </c>
    </row>
    <row r="370" spans="1:6" customFormat="1" ht="12.75" customHeight="1" x14ac:dyDescent="0.2">
      <c r="A370" s="167" t="s">
        <v>766</v>
      </c>
      <c r="B370" s="128" t="s">
        <v>675</v>
      </c>
      <c r="C370" s="44" t="s">
        <v>766</v>
      </c>
      <c r="D370" s="256">
        <v>496.68</v>
      </c>
      <c r="E370" s="256">
        <v>1460.49</v>
      </c>
      <c r="F370" s="168">
        <f t="shared" si="7"/>
        <v>294.05049528871706</v>
      </c>
    </row>
    <row r="371" spans="1:6" customFormat="1" ht="12.75" customHeight="1" x14ac:dyDescent="0.2">
      <c r="A371" s="167" t="s">
        <v>767</v>
      </c>
      <c r="B371" s="128" t="s">
        <v>768</v>
      </c>
      <c r="C371" s="44" t="s">
        <v>767</v>
      </c>
      <c r="D371" s="256">
        <v>2140.69</v>
      </c>
      <c r="E371" s="256">
        <v>0</v>
      </c>
      <c r="F371" s="168">
        <f t="shared" si="7"/>
        <v>0</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17995.95</v>
      </c>
      <c r="F375" s="168" t="str">
        <f t="shared" si="7"/>
        <v>-</v>
      </c>
    </row>
    <row r="376" spans="1:6" customFormat="1" ht="12.75" customHeight="1" x14ac:dyDescent="0.2">
      <c r="A376" s="167" t="s">
        <v>773</v>
      </c>
      <c r="B376" s="173" t="s">
        <v>687</v>
      </c>
      <c r="C376" s="44" t="s">
        <v>773</v>
      </c>
      <c r="D376" s="256">
        <v>69300.820000000007</v>
      </c>
      <c r="E376" s="256">
        <v>23447.8</v>
      </c>
      <c r="F376" s="168">
        <f t="shared" si="7"/>
        <v>33.834808881049312</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431109.17</v>
      </c>
      <c r="E408" s="257">
        <f>IF(E350&gt;=E298,E350-E298,0)</f>
        <v>1138347.83</v>
      </c>
      <c r="F408" s="168">
        <f t="shared" si="8"/>
        <v>264.05094329123182</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184026.72</v>
      </c>
      <c r="F410" s="168" t="str">
        <f t="shared" si="8"/>
        <v>-</v>
      </c>
    </row>
    <row r="411" spans="1:6" customFormat="1" ht="12.75" customHeight="1" x14ac:dyDescent="0.2">
      <c r="A411" s="167" t="s">
        <v>827</v>
      </c>
      <c r="B411" s="128" t="s">
        <v>828</v>
      </c>
      <c r="C411" s="44" t="s">
        <v>827</v>
      </c>
      <c r="D411" s="256">
        <v>116745.1</v>
      </c>
      <c r="E411" s="256">
        <v>63671.46</v>
      </c>
      <c r="F411" s="168">
        <f t="shared" si="8"/>
        <v>54.538871438715631</v>
      </c>
    </row>
    <row r="412" spans="1:6" customFormat="1" ht="12.75" customHeight="1" x14ac:dyDescent="0.2">
      <c r="A412" s="167"/>
      <c r="B412" s="128" t="s">
        <v>829</v>
      </c>
      <c r="C412" s="44" t="s">
        <v>830</v>
      </c>
      <c r="D412" s="257">
        <f>D6+D298</f>
        <v>1376621</v>
      </c>
      <c r="E412" s="257">
        <f>E6+E298</f>
        <v>2489554.15</v>
      </c>
      <c r="F412" s="168">
        <f t="shared" si="8"/>
        <v>180.84528348761205</v>
      </c>
    </row>
    <row r="413" spans="1:6" customFormat="1" ht="12.75" customHeight="1" x14ac:dyDescent="0.2">
      <c r="A413" s="167"/>
      <c r="B413" s="128" t="s">
        <v>831</v>
      </c>
      <c r="C413" s="44" t="s">
        <v>832</v>
      </c>
      <c r="D413" s="257">
        <f>D289+D350</f>
        <v>1363349.21</v>
      </c>
      <c r="E413" s="257">
        <f>E289+E350</f>
        <v>2386647.81</v>
      </c>
      <c r="F413" s="168">
        <f t="shared" si="8"/>
        <v>175.0577029343788</v>
      </c>
    </row>
    <row r="414" spans="1:6" customFormat="1" ht="12.75" customHeight="1" x14ac:dyDescent="0.2">
      <c r="A414" s="167"/>
      <c r="B414" s="128" t="s">
        <v>833</v>
      </c>
      <c r="C414" s="44" t="s">
        <v>834</v>
      </c>
      <c r="D414" s="257">
        <f>IF(D412&gt;=D413,D412-D413,0)</f>
        <v>13271.790000000037</v>
      </c>
      <c r="E414" s="257">
        <f>IF(E412&gt;=E413,E412-E413,0)</f>
        <v>102906.33999999985</v>
      </c>
      <c r="F414" s="168">
        <f t="shared" si="8"/>
        <v>775.37649405241916</v>
      </c>
    </row>
    <row r="415" spans="1:6" customFormat="1" ht="12.75" customHeight="1" x14ac:dyDescent="0.2">
      <c r="A415" s="167"/>
      <c r="B415" s="128" t="s">
        <v>835</v>
      </c>
      <c r="C415" s="44" t="s">
        <v>836</v>
      </c>
      <c r="D415" s="257">
        <f>IF(D413&gt;=D412,D413-D412,0)</f>
        <v>0</v>
      </c>
      <c r="E415" s="257">
        <f>IF(E413&gt;=E412,E413-E412,0)</f>
        <v>0</v>
      </c>
      <c r="F415" s="168" t="str">
        <f t="shared" si="8"/>
        <v>-</v>
      </c>
    </row>
    <row r="416" spans="1:6" customFormat="1" ht="12.75" customHeight="1" x14ac:dyDescent="0.2">
      <c r="A416" s="179" t="s">
        <v>837</v>
      </c>
      <c r="B416" s="173" t="s">
        <v>838</v>
      </c>
      <c r="C416" s="46" t="s">
        <v>839</v>
      </c>
      <c r="D416" s="257">
        <f>IF(D292-D293+D409-D410&gt;=0,D292-D293+D409-D410,0)</f>
        <v>36050.35</v>
      </c>
      <c r="E416" s="257">
        <f>IF(E292-E293+E409-E410&gt;=0,E292-E293+E409-E410,0)</f>
        <v>49322.139999999985</v>
      </c>
      <c r="F416" s="168">
        <f t="shared" si="8"/>
        <v>136.81459403306761</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195840.24</v>
      </c>
      <c r="E418" s="260">
        <f>E294+E411</f>
        <v>97436.709999999992</v>
      </c>
      <c r="F418" s="178">
        <f t="shared" si="8"/>
        <v>49.75316104596277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356147.19</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278.43</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278.43</v>
      </c>
      <c r="F481" s="168" t="str">
        <f t="shared" si="9"/>
        <v>-</v>
      </c>
    </row>
    <row r="482" spans="1:6" customFormat="1" ht="12.75" customHeight="1" x14ac:dyDescent="0.2">
      <c r="A482" s="167" t="s">
        <v>970</v>
      </c>
      <c r="B482" s="128" t="s">
        <v>971</v>
      </c>
      <c r="C482" s="44" t="s">
        <v>970</v>
      </c>
      <c r="D482" s="256">
        <v>0</v>
      </c>
      <c r="E482" s="256">
        <v>278.43</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355868.76</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355868.76</v>
      </c>
      <c r="F490" s="168" t="str">
        <f t="shared" si="10"/>
        <v>-</v>
      </c>
    </row>
    <row r="491" spans="1:6" customFormat="1" ht="12.75" customHeight="1" x14ac:dyDescent="0.2">
      <c r="A491" s="167" t="s">
        <v>988</v>
      </c>
      <c r="B491" s="128" t="s">
        <v>989</v>
      </c>
      <c r="C491" s="44" t="s">
        <v>988</v>
      </c>
      <c r="D491" s="256">
        <v>0</v>
      </c>
      <c r="E491" s="256">
        <v>355868.76</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107063.05</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107063.05</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107063.05</v>
      </c>
      <c r="F599" s="168" t="str">
        <f t="shared" si="11"/>
        <v>-</v>
      </c>
    </row>
    <row r="600" spans="1:6" customFormat="1" ht="12.75" customHeight="1" x14ac:dyDescent="0.2">
      <c r="A600" s="167" t="s">
        <v>1197</v>
      </c>
      <c r="B600" s="128" t="s">
        <v>1198</v>
      </c>
      <c r="C600" s="44" t="s">
        <v>1197</v>
      </c>
      <c r="D600" s="256">
        <v>0</v>
      </c>
      <c r="E600" s="256">
        <v>107063.05</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249084.14</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1376621</v>
      </c>
      <c r="E639" s="257">
        <f>E412+E420</f>
        <v>2845701.34</v>
      </c>
      <c r="F639" s="168">
        <f t="shared" si="12"/>
        <v>206.71639761415813</v>
      </c>
    </row>
    <row r="640" spans="1:6" customFormat="1" ht="12.75" customHeight="1" x14ac:dyDescent="0.2">
      <c r="A640" s="167"/>
      <c r="B640" s="128" t="s">
        <v>1277</v>
      </c>
      <c r="C640" s="44" t="s">
        <v>1278</v>
      </c>
      <c r="D640" s="257">
        <f>D413+D528</f>
        <v>1363349.21</v>
      </c>
      <c r="E640" s="257">
        <f>E413+E528</f>
        <v>2493710.86</v>
      </c>
      <c r="F640" s="168">
        <f t="shared" si="12"/>
        <v>182.91064693542455</v>
      </c>
    </row>
    <row r="641" spans="1:6" customFormat="1" ht="12.75" customHeight="1" x14ac:dyDescent="0.2">
      <c r="A641" s="167"/>
      <c r="B641" s="128" t="s">
        <v>1279</v>
      </c>
      <c r="C641" s="44" t="s">
        <v>1280</v>
      </c>
      <c r="D641" s="257">
        <f>IF(D639&gt;=D640,D639-D640,0)</f>
        <v>13271.790000000037</v>
      </c>
      <c r="E641" s="257">
        <f>IF(E639&gt;=E640,E639-E640,0)</f>
        <v>351990.48</v>
      </c>
      <c r="F641" s="168">
        <f t="shared" si="12"/>
        <v>2652.1703553175494</v>
      </c>
    </row>
    <row r="642" spans="1:6" customFormat="1" ht="12.75" customHeight="1" x14ac:dyDescent="0.2">
      <c r="A642" s="167"/>
      <c r="B642" s="128" t="s">
        <v>1281</v>
      </c>
      <c r="C642" s="44" t="s">
        <v>1282</v>
      </c>
      <c r="D642" s="257">
        <f>IF(D640&gt;=D639,D640-D639,0)</f>
        <v>0</v>
      </c>
      <c r="E642" s="257">
        <f>IF(E640&gt;=E639,E640-E639,0)</f>
        <v>0</v>
      </c>
      <c r="F642" s="168" t="str">
        <f t="shared" si="12"/>
        <v>-</v>
      </c>
    </row>
    <row r="643" spans="1:6" customFormat="1" ht="24" customHeight="1" x14ac:dyDescent="0.2">
      <c r="A643" s="179" t="s">
        <v>1283</v>
      </c>
      <c r="B643" s="128" t="s">
        <v>1284</v>
      </c>
      <c r="C643" s="46" t="s">
        <v>1283</v>
      </c>
      <c r="D643" s="257">
        <f>IF(D416-D417+D637-D638&gt;=0,D416-D417+D637-D638,0)</f>
        <v>36050.35</v>
      </c>
      <c r="E643" s="257">
        <f>IF(E416-E417+E637-E638&gt;=0,E416-E417+E637-E638,0)</f>
        <v>49322.139999999985</v>
      </c>
      <c r="F643" s="168">
        <f t="shared" si="12"/>
        <v>136.81459403306761</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49322.140000000036</v>
      </c>
      <c r="E645" s="257">
        <f>IF(E641+E643-E642-E644&gt;=0,E641+E643-E642-E644,0)</f>
        <v>401312.62</v>
      </c>
      <c r="F645" s="168">
        <f t="shared" si="12"/>
        <v>813.65613900775531</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208811.96</v>
      </c>
      <c r="E649" s="256">
        <v>252070.44</v>
      </c>
      <c r="F649" s="168">
        <f t="shared" ref="F649:F712" si="13">IF(D649&lt;&gt;0,IF(E649/D649&gt;=100,"&gt;&gt;100",E649/D649*100),"-")</f>
        <v>120.7164762018421</v>
      </c>
    </row>
    <row r="650" spans="1:6" customFormat="1" ht="12.75" customHeight="1" x14ac:dyDescent="0.2">
      <c r="A650" s="167" t="s">
        <v>1297</v>
      </c>
      <c r="B650" s="128" t="s">
        <v>1298</v>
      </c>
      <c r="C650" s="44" t="s">
        <v>1297</v>
      </c>
      <c r="D650" s="256">
        <v>1578587.68</v>
      </c>
      <c r="E650" s="256">
        <v>2708840.16</v>
      </c>
      <c r="F650" s="168">
        <f t="shared" si="13"/>
        <v>171.59896750239432</v>
      </c>
    </row>
    <row r="651" spans="1:6" customFormat="1" ht="12.75" customHeight="1" x14ac:dyDescent="0.2">
      <c r="A651" s="167" t="s">
        <v>1299</v>
      </c>
      <c r="B651" s="128" t="s">
        <v>1300</v>
      </c>
      <c r="C651" s="44" t="s">
        <v>1299</v>
      </c>
      <c r="D651" s="256">
        <v>1535329.2</v>
      </c>
      <c r="E651" s="256">
        <v>2295677.23</v>
      </c>
      <c r="F651" s="168">
        <f t="shared" si="13"/>
        <v>149.5234526901462</v>
      </c>
    </row>
    <row r="652" spans="1:6" customFormat="1" ht="24" customHeight="1" x14ac:dyDescent="0.2">
      <c r="A652" s="167" t="s">
        <v>1294</v>
      </c>
      <c r="B652" s="128" t="s">
        <v>1301</v>
      </c>
      <c r="C652" s="44" t="s">
        <v>1302</v>
      </c>
      <c r="D652" s="257">
        <f>+D649+D650-D651</f>
        <v>252070.43999999994</v>
      </c>
      <c r="E652" s="257">
        <f>+E649+E650-E651</f>
        <v>665233.37000000011</v>
      </c>
      <c r="F652" s="168">
        <f t="shared" si="13"/>
        <v>263.90772753838183</v>
      </c>
    </row>
    <row r="653" spans="1:6" customFormat="1" ht="24" customHeight="1" x14ac:dyDescent="0.2">
      <c r="A653" s="167"/>
      <c r="B653" s="128" t="s">
        <v>1303</v>
      </c>
      <c r="C653" s="44" t="s">
        <v>1304</v>
      </c>
      <c r="D653" s="180">
        <v>22</v>
      </c>
      <c r="E653" s="180">
        <v>34</v>
      </c>
      <c r="F653" s="168">
        <f t="shared" si="13"/>
        <v>154.54545454545453</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22</v>
      </c>
      <c r="E655" s="180">
        <v>34</v>
      </c>
      <c r="F655" s="168">
        <f t="shared" si="13"/>
        <v>154.54545454545453</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10.89</v>
      </c>
      <c r="F660" s="168" t="str">
        <f t="shared" si="13"/>
        <v>-</v>
      </c>
    </row>
    <row r="661" spans="1:6" customFormat="1" ht="12.75" customHeight="1" x14ac:dyDescent="0.2">
      <c r="A661" s="167" t="s">
        <v>1320</v>
      </c>
      <c r="B661" s="128" t="s">
        <v>1321</v>
      </c>
      <c r="C661" s="44" t="s">
        <v>1320</v>
      </c>
      <c r="D661" s="256">
        <v>403142.56</v>
      </c>
      <c r="E661" s="256">
        <v>471353.96</v>
      </c>
      <c r="F661" s="168">
        <f t="shared" si="13"/>
        <v>116.91992033785765</v>
      </c>
    </row>
    <row r="662" spans="1:6" customFormat="1" ht="12.75" customHeight="1" x14ac:dyDescent="0.2">
      <c r="A662" s="167" t="s">
        <v>1322</v>
      </c>
      <c r="B662" s="128" t="s">
        <v>1323</v>
      </c>
      <c r="C662" s="44" t="s">
        <v>1322</v>
      </c>
      <c r="D662" s="256">
        <v>1160</v>
      </c>
      <c r="E662" s="256">
        <v>0</v>
      </c>
      <c r="F662" s="168">
        <f t="shared" si="13"/>
        <v>0</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297543.15000000002</v>
      </c>
      <c r="E665" s="256">
        <v>298707.63</v>
      </c>
      <c r="F665" s="168">
        <f t="shared" si="13"/>
        <v>100.39136508435836</v>
      </c>
    </row>
    <row r="666" spans="1:6" customFormat="1" ht="12.75" customHeight="1" x14ac:dyDescent="0.2">
      <c r="A666" s="167" t="s">
        <v>1330</v>
      </c>
      <c r="B666" s="128" t="s">
        <v>1331</v>
      </c>
      <c r="C666" s="44" t="s">
        <v>1330</v>
      </c>
      <c r="D666" s="256">
        <v>28954.46</v>
      </c>
      <c r="E666" s="256">
        <v>59854.46</v>
      </c>
      <c r="F666" s="168">
        <f t="shared" si="13"/>
        <v>206.71931025479319</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4048.55</v>
      </c>
      <c r="E669" s="256">
        <v>7988.8</v>
      </c>
      <c r="F669" s="168">
        <f t="shared" si="13"/>
        <v>197.32496819849081</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364997.26</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143214.6</v>
      </c>
      <c r="E698" s="256">
        <v>732745.47</v>
      </c>
      <c r="F698" s="168">
        <f t="shared" si="13"/>
        <v>511.64159939000626</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6182.26</v>
      </c>
      <c r="E718" s="256">
        <v>6312.16</v>
      </c>
      <c r="F718" s="168">
        <f t="shared" si="14"/>
        <v>102.10117335731593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1239.29</v>
      </c>
      <c r="E720" s="256">
        <v>1205.78</v>
      </c>
      <c r="F720" s="168">
        <f t="shared" si="14"/>
        <v>97.296032405651616</v>
      </c>
    </row>
    <row r="721" spans="1:6" customFormat="1" ht="12.75" customHeight="1" x14ac:dyDescent="0.2">
      <c r="A721" s="167" t="s">
        <v>1440</v>
      </c>
      <c r="B721" s="128" t="s">
        <v>1441</v>
      </c>
      <c r="C721" s="44" t="s">
        <v>1440</v>
      </c>
      <c r="D721" s="256">
        <v>4608.2299999999996</v>
      </c>
      <c r="E721" s="256">
        <v>4073.57</v>
      </c>
      <c r="F721" s="168">
        <f t="shared" si="14"/>
        <v>88.39771452379766</v>
      </c>
    </row>
    <row r="722" spans="1:6" customFormat="1" ht="12.75" customHeight="1" x14ac:dyDescent="0.2">
      <c r="A722" s="167" t="s">
        <v>1442</v>
      </c>
      <c r="B722" s="128" t="s">
        <v>1443</v>
      </c>
      <c r="C722" s="44" t="s">
        <v>1442</v>
      </c>
      <c r="D722" s="256">
        <v>4914.54</v>
      </c>
      <c r="E722" s="256">
        <v>2109.73</v>
      </c>
      <c r="F722" s="168">
        <f t="shared" si="14"/>
        <v>42.928331034033704</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6169.35</v>
      </c>
      <c r="E725" s="256">
        <v>6023.88</v>
      </c>
      <c r="F725" s="168">
        <f t="shared" si="14"/>
        <v>97.642053052590626</v>
      </c>
    </row>
    <row r="726" spans="1:6" customFormat="1" ht="12.75" customHeight="1" x14ac:dyDescent="0.2">
      <c r="A726" s="167" t="s">
        <v>1450</v>
      </c>
      <c r="B726" s="128" t="s">
        <v>1451</v>
      </c>
      <c r="C726" s="44" t="s">
        <v>1450</v>
      </c>
      <c r="D726" s="256">
        <v>493.29</v>
      </c>
      <c r="E726" s="256">
        <v>274.58999999999997</v>
      </c>
      <c r="F726" s="168">
        <f t="shared" si="14"/>
        <v>55.665024630541858</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908.35</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6680.3</v>
      </c>
      <c r="E759" s="256">
        <v>3936</v>
      </c>
      <c r="F759" s="168">
        <f t="shared" si="14"/>
        <v>58.919509602862142</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200</v>
      </c>
      <c r="E766" s="256">
        <v>0</v>
      </c>
      <c r="F766" s="168">
        <f t="shared" si="14"/>
        <v>0</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5190</v>
      </c>
      <c r="E817" s="256">
        <v>6080</v>
      </c>
      <c r="F817" s="168">
        <f t="shared" si="15"/>
        <v>117.14836223506744</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4193.88</v>
      </c>
      <c r="E819" s="256">
        <v>5360</v>
      </c>
      <c r="F819" s="168">
        <f t="shared" si="15"/>
        <v>127.80527816723415</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52898.58</v>
      </c>
      <c r="E823" s="256">
        <v>55591.53</v>
      </c>
      <c r="F823" s="168">
        <f t="shared" si="15"/>
        <v>105.09077937441798</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2498</v>
      </c>
      <c r="E828" s="256">
        <v>0</v>
      </c>
      <c r="F828" s="168">
        <f t="shared" si="15"/>
        <v>0</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355868.76</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107063.05</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37" sqref="E23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5716075.9600000009</v>
      </c>
      <c r="E6" s="264">
        <f>E7+E68</f>
        <v>6922968.0300000003</v>
      </c>
      <c r="F6" s="241">
        <f t="shared" ref="F6:F37" si="0">IF(D6&gt;0,IF(E6/D6&gt;=100,"&gt;&gt;100",E6/D6*100),"-")</f>
        <v>121.11399635773907</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4326850.290000001</v>
      </c>
      <c r="E7" s="265">
        <f>E8+E12+E51+E52+E56+E63</f>
        <v>5175514.82</v>
      </c>
      <c r="F7" s="242">
        <f t="shared" si="0"/>
        <v>119.61391019147092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60598.49</v>
      </c>
      <c r="E8" s="265">
        <f>E9+E10-E11</f>
        <v>55561.29</v>
      </c>
      <c r="F8" s="242">
        <f t="shared" si="0"/>
        <v>91.687581654262345</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60598.49</v>
      </c>
      <c r="E9" s="266">
        <v>55561.29</v>
      </c>
      <c r="F9" s="242">
        <f t="shared" si="0"/>
        <v>91.687581654262345</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3946582.0600000005</v>
      </c>
      <c r="E12" s="265">
        <f>E13+E19+E29+E35+E41+E45</f>
        <v>3896763.17</v>
      </c>
      <c r="F12" s="242">
        <f t="shared" si="0"/>
        <v>98.737669982719154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3763328.0700000003</v>
      </c>
      <c r="E13" s="265">
        <f>SUM(E14:E17)-E18</f>
        <v>3726025.88</v>
      </c>
      <c r="F13" s="242">
        <f t="shared" si="0"/>
        <v>99.008797816556012</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73703.87</v>
      </c>
      <c r="E14" s="266">
        <v>73703.87</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1063599.29</v>
      </c>
      <c r="E15" s="266">
        <v>1129417.6200000001</v>
      </c>
      <c r="F15" s="242">
        <f t="shared" si="0"/>
        <v>106.18826381503132</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645431.76</v>
      </c>
      <c r="E16" s="266">
        <v>646849.76</v>
      </c>
      <c r="F16" s="242">
        <f t="shared" si="0"/>
        <v>100.21969789649026</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3480985.74</v>
      </c>
      <c r="E17" s="266">
        <v>3639981.5</v>
      </c>
      <c r="F17" s="242">
        <f t="shared" si="0"/>
        <v>104.5675498802819</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1500392.59</v>
      </c>
      <c r="E18" s="266">
        <v>1763926.87</v>
      </c>
      <c r="F18" s="242">
        <f t="shared" si="0"/>
        <v>117.56435493992943</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156306.40999999997</v>
      </c>
      <c r="E19" s="265">
        <f>SUM(E20:E27)-E28</f>
        <v>148213.59999999998</v>
      </c>
      <c r="F19" s="242">
        <f t="shared" si="0"/>
        <v>94.822470812297468</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78805.72</v>
      </c>
      <c r="E20" s="266">
        <v>80266.210000000006</v>
      </c>
      <c r="F20" s="242">
        <f t="shared" si="0"/>
        <v>101.85327917821195</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3524.48</v>
      </c>
      <c r="E21" s="266">
        <v>3524.48</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50896.27</v>
      </c>
      <c r="E22" s="266">
        <v>50896.27</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82.29</v>
      </c>
      <c r="E24" s="266">
        <v>82.29</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2455.37</v>
      </c>
      <c r="E25" s="266">
        <v>2455.37</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257637.47</v>
      </c>
      <c r="E26" s="266">
        <v>296706.21999999997</v>
      </c>
      <c r="F26" s="242">
        <f t="shared" si="0"/>
        <v>115.16423445704538</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237095.19</v>
      </c>
      <c r="E28" s="266">
        <v>285717.24</v>
      </c>
      <c r="F28" s="242">
        <f t="shared" si="0"/>
        <v>120.50739620656159</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21888.210000000003</v>
      </c>
      <c r="E29" s="265">
        <f>SUM(E30:E33)-E34</f>
        <v>17505.810000000001</v>
      </c>
      <c r="F29" s="242">
        <f t="shared" si="0"/>
        <v>79.978262269961775</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35059.120000000003</v>
      </c>
      <c r="E30" s="266">
        <v>35059.120000000003</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13170.91</v>
      </c>
      <c r="E34" s="266">
        <v>17553.310000000001</v>
      </c>
      <c r="F34" s="242">
        <f t="shared" si="0"/>
        <v>133.27332735551303</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5059.3699999999953</v>
      </c>
      <c r="E45" s="265">
        <f>SUM(E46:E49)-E50</f>
        <v>5017.8800000000047</v>
      </c>
      <c r="F45" s="242">
        <f t="shared" si="1"/>
        <v>99.179937423039021</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17950.490000000002</v>
      </c>
      <c r="E47" s="266">
        <v>17950.490000000002</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175473.88</v>
      </c>
      <c r="E48" s="266">
        <v>175473.88</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188365</v>
      </c>
      <c r="E50" s="266">
        <v>188406.49</v>
      </c>
      <c r="F50" s="242">
        <f t="shared" si="1"/>
        <v>100.02202638494413</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18679.38</v>
      </c>
      <c r="E54" s="266">
        <v>19414.46</v>
      </c>
      <c r="F54" s="242">
        <f t="shared" si="1"/>
        <v>103.93524838618839</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18679.38</v>
      </c>
      <c r="E55" s="266">
        <v>19414.46</v>
      </c>
      <c r="F55" s="242">
        <f t="shared" si="1"/>
        <v>103.93524838618839</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319669.74</v>
      </c>
      <c r="E56" s="265">
        <f>SUM(E57:E62)</f>
        <v>1223190.3600000001</v>
      </c>
      <c r="F56" s="242">
        <f t="shared" si="1"/>
        <v>382.64189785370365</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319669.74</v>
      </c>
      <c r="E57" s="266">
        <v>1223190.3600000001</v>
      </c>
      <c r="F57" s="242">
        <f t="shared" si="1"/>
        <v>382.64189785370365</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1389225.67</v>
      </c>
      <c r="E68" s="265">
        <f>E69+E78+E87+E118+E134+E146+E164+E170</f>
        <v>1747453.21</v>
      </c>
      <c r="F68" s="242">
        <f t="shared" si="1"/>
        <v>125.78613019726306</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252070.44</v>
      </c>
      <c r="E69" s="265">
        <f>+E70+E75+E76+E77</f>
        <v>665233.37</v>
      </c>
      <c r="F69" s="242">
        <f t="shared" si="1"/>
        <v>263.90772753838172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251911.65</v>
      </c>
      <c r="E70" s="265">
        <f>SUM(E71:E74)</f>
        <v>665074.26</v>
      </c>
      <c r="F70" s="242">
        <f t="shared" ref="F70:F101" si="2">IF(D70&gt;0,IF(E70/D70&gt;=100,"&gt;&gt;100",E70/D70*100),"-")</f>
        <v>264.01091811355292</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251911.65</v>
      </c>
      <c r="E72" s="266">
        <v>665074.26</v>
      </c>
      <c r="F72" s="242">
        <f t="shared" si="2"/>
        <v>264.01091811355292</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158.79</v>
      </c>
      <c r="E76" s="266">
        <v>159.11000000000001</v>
      </c>
      <c r="F76" s="242">
        <f t="shared" si="2"/>
        <v>100.20152402544242</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9675.06</v>
      </c>
      <c r="E78" s="265">
        <f>E79+SUM(E82:E84)-E85+E86</f>
        <v>10046.34</v>
      </c>
      <c r="F78" s="242">
        <f t="shared" si="2"/>
        <v>103.83749558142277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850.7</v>
      </c>
      <c r="E83" s="266">
        <v>1604.7</v>
      </c>
      <c r="F83" s="242">
        <f t="shared" si="2"/>
        <v>188.63289056071471</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940.88</v>
      </c>
      <c r="E84" s="266">
        <v>940.88</v>
      </c>
      <c r="F84" s="242">
        <f t="shared" si="2"/>
        <v>100</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7883.48</v>
      </c>
      <c r="E86" s="266">
        <v>7500.76</v>
      </c>
      <c r="F86" s="242">
        <f t="shared" si="2"/>
        <v>95.145291165830329</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982785.85</v>
      </c>
      <c r="E134" s="265">
        <f>E135+E142-E145</f>
        <v>981577.49</v>
      </c>
      <c r="F134" s="242">
        <f t="shared" ref="F134:F165" si="4">IF(D134&gt;0,IF(E134/D134&gt;=100,"&gt;&gt;100",E134/D134*100),"-")</f>
        <v>99.877047476823151</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982785.85</v>
      </c>
      <c r="E135" s="265">
        <f>SUM(E136:E141)</f>
        <v>981577.49</v>
      </c>
      <c r="F135" s="242">
        <f t="shared" si="4"/>
        <v>99.877047476823151</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982785.85</v>
      </c>
      <c r="E139" s="266">
        <v>981577.49</v>
      </c>
      <c r="F139" s="242">
        <f t="shared" si="4"/>
        <v>99.877047476823151</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3785.6599999999962</v>
      </c>
      <c r="E146" s="265">
        <f>SUM(E147:E149)+SUM(E158:E162)-E163</f>
        <v>1823.1699999999983</v>
      </c>
      <c r="F146" s="242">
        <f t="shared" si="4"/>
        <v>48.159898141935621</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11101.97</v>
      </c>
      <c r="E147" s="266">
        <v>8267.7099999999991</v>
      </c>
      <c r="F147" s="242">
        <f t="shared" si="4"/>
        <v>74.47065700952173</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1892.83</v>
      </c>
      <c r="E158" s="266">
        <v>4153.4799999999996</v>
      </c>
      <c r="F158" s="242">
        <f t="shared" si="4"/>
        <v>219.43227865154293</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31314.76</v>
      </c>
      <c r="E159" s="266">
        <v>31430.43</v>
      </c>
      <c r="F159" s="242">
        <f t="shared" si="4"/>
        <v>100.36937852948577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2739.72</v>
      </c>
      <c r="E160" s="266">
        <v>4431.96</v>
      </c>
      <c r="F160" s="242">
        <f t="shared" si="4"/>
        <v>161.76689588717096</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43263.62</v>
      </c>
      <c r="E163" s="266">
        <v>46460.41</v>
      </c>
      <c r="F163" s="242">
        <f t="shared" si="4"/>
        <v>107.38909504105297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140908.66</v>
      </c>
      <c r="E164" s="265">
        <f>SUM(E165:E168)-E169</f>
        <v>88772.84</v>
      </c>
      <c r="F164" s="242">
        <f t="shared" si="4"/>
        <v>63.000272658898318</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140908.66</v>
      </c>
      <c r="E165" s="266">
        <v>88772.84</v>
      </c>
      <c r="F165" s="242">
        <f t="shared" si="4"/>
        <v>63.000272658898318</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5716075.96</v>
      </c>
      <c r="E175" s="265">
        <f>E176+E237</f>
        <v>6922968.0300000003</v>
      </c>
      <c r="F175" s="242">
        <f t="shared" ref="F175:F206" si="6">IF(D175&gt;0,IF(E175/D175&gt;=100,"&gt;&gt;100",E175/D175*100),"-")</f>
        <v>121.1139963577391</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190765.52999999997</v>
      </c>
      <c r="E176" s="265">
        <f>E177+E189+E190+E206+E234</f>
        <v>501114.97</v>
      </c>
      <c r="F176" s="242">
        <f t="shared" si="6"/>
        <v>262.68633017715518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103732.77999999998</v>
      </c>
      <c r="E177" s="265">
        <f>SUM(E178:E180)+SUM(E184:E188)</f>
        <v>94048.610000000015</v>
      </c>
      <c r="F177" s="242">
        <f t="shared" si="6"/>
        <v>90.664310741503343</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12191.03</v>
      </c>
      <c r="E178" s="266">
        <v>49879.83</v>
      </c>
      <c r="F178" s="242">
        <f t="shared" si="6"/>
        <v>409.15189282611885</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76531.009999999995</v>
      </c>
      <c r="E179" s="266">
        <v>32789.160000000003</v>
      </c>
      <c r="F179" s="242">
        <f t="shared" si="6"/>
        <v>42.844279723996856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405.04</v>
      </c>
      <c r="E180" s="265">
        <f>SUM(E181:E183)</f>
        <v>1682.88</v>
      </c>
      <c r="F180" s="242">
        <f t="shared" si="6"/>
        <v>415.48489038119698</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730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405.04</v>
      </c>
      <c r="E183" s="266">
        <v>952.88</v>
      </c>
      <c r="F183" s="242">
        <f t="shared" si="6"/>
        <v>235.2557772071894</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1250</v>
      </c>
      <c r="E184" s="266">
        <v>600</v>
      </c>
      <c r="F184" s="242">
        <f t="shared" si="6"/>
        <v>48</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9040.25</v>
      </c>
      <c r="E186" s="266">
        <v>6944.54</v>
      </c>
      <c r="F186" s="242">
        <f t="shared" si="6"/>
        <v>76.81800835153895</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4315.45</v>
      </c>
      <c r="E188" s="266">
        <v>2152.1999999999998</v>
      </c>
      <c r="F188" s="242">
        <f t="shared" si="6"/>
        <v>49.871971636793376</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87032.75</v>
      </c>
      <c r="E189" s="266">
        <v>158260.65</v>
      </c>
      <c r="F189" s="242">
        <f t="shared" si="6"/>
        <v>181.84034171044806</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248805.71</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248805.71</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248805.71</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5525310.4299999997</v>
      </c>
      <c r="E237" s="265">
        <f>+E238+E245-E254+SUM(E255:E257)</f>
        <v>6421853.0600000005</v>
      </c>
      <c r="F237" s="242">
        <f t="shared" si="7"/>
        <v>116.22610424080735</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5324453.2699999996</v>
      </c>
      <c r="E238" s="265">
        <f>E239-E242</f>
        <v>5923103.7300000004</v>
      </c>
      <c r="F238" s="242">
        <f t="shared" si="7"/>
        <v>111.24341654706646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5324453.2699999996</v>
      </c>
      <c r="E239" s="265">
        <f>SUM(E240:E241)</f>
        <v>6171909.4400000004</v>
      </c>
      <c r="F239" s="242">
        <f t="shared" ref="F239:F260" si="8">IF(D239&gt;0,IF(E239/D239&gt;=100,"&gt;&gt;100",E239/D239*100),"-")</f>
        <v>115.91630402270393</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4341667.42</v>
      </c>
      <c r="E240" s="266">
        <v>5190331.95</v>
      </c>
      <c r="F240" s="242">
        <f t="shared" si="8"/>
        <v>119.54697234731997</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982785.85</v>
      </c>
      <c r="E241" s="266">
        <v>981577.49</v>
      </c>
      <c r="F241" s="242">
        <f t="shared" si="8"/>
        <v>99.877047476823151</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248805.71</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248805.71</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49322.139999999985</v>
      </c>
      <c r="E245" s="265">
        <f>E246-E250</f>
        <v>401312.62000000023</v>
      </c>
      <c r="F245" s="242">
        <f t="shared" si="8"/>
        <v>813.65613900775668</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233348.86</v>
      </c>
      <c r="E246" s="265">
        <f>SUM(E247:E249)</f>
        <v>1333651.5100000002</v>
      </c>
      <c r="F246" s="242">
        <f t="shared" si="8"/>
        <v>571.52690182416165</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233348.86</v>
      </c>
      <c r="E247" s="266">
        <v>1084567.3700000001</v>
      </c>
      <c r="F247" s="242">
        <f t="shared" si="8"/>
        <v>464.78365911022672</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249084.14</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184026.72</v>
      </c>
      <c r="E250" s="265">
        <f>SUM(E251:E253)</f>
        <v>932338.89</v>
      </c>
      <c r="F250" s="242">
        <f t="shared" si="8"/>
        <v>506.63234665052988</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184026.72</v>
      </c>
      <c r="E252" s="266">
        <v>932338.89</v>
      </c>
      <c r="F252" s="242">
        <f t="shared" si="8"/>
        <v>506.63234665052988</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34789.919999999998</v>
      </c>
      <c r="E255" s="266">
        <v>33765.25</v>
      </c>
      <c r="F255" s="242">
        <f t="shared" si="8"/>
        <v>97.054692853562187</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116745.1</v>
      </c>
      <c r="E256" s="266">
        <v>63671.46</v>
      </c>
      <c r="F256" s="242">
        <f t="shared" si="8"/>
        <v>54.538871438715631</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1718715.74</v>
      </c>
      <c r="E259" s="265">
        <f>E260</f>
        <v>261605.37</v>
      </c>
      <c r="F259" s="242">
        <f t="shared" si="8"/>
        <v>15.220979473894852</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1718715.74</v>
      </c>
      <c r="E260" s="267">
        <v>261605.37</v>
      </c>
      <c r="F260" s="246">
        <f t="shared" si="8"/>
        <v>15.220979473894852</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47049.279999999999</v>
      </c>
      <c r="E264" s="266">
        <v>48283.58</v>
      </c>
      <c r="F264" s="242">
        <f t="shared" si="9"/>
        <v>102.62341952948057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140908.66</v>
      </c>
      <c r="E266" s="266">
        <v>88772.84</v>
      </c>
      <c r="F266" s="242">
        <f t="shared" si="9"/>
        <v>63.000272658898318</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974.03</v>
      </c>
      <c r="E268" s="266">
        <v>974.03</v>
      </c>
      <c r="F268" s="242">
        <f t="shared" si="9"/>
        <v>100</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6901.15</v>
      </c>
      <c r="E269" s="266">
        <v>6518.43</v>
      </c>
      <c r="F269" s="242">
        <f t="shared" si="9"/>
        <v>94.45425762372939</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8.3000000000000007</v>
      </c>
      <c r="E271" s="266">
        <v>8.3000000000000007</v>
      </c>
      <c r="F271" s="242">
        <f t="shared" si="9"/>
        <v>100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103732.78</v>
      </c>
      <c r="E287" s="266">
        <v>94048.61</v>
      </c>
      <c r="F287" s="242">
        <f t="shared" si="9"/>
        <v>90.664310741503314</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87032.75</v>
      </c>
      <c r="E289" s="266">
        <v>158260.65</v>
      </c>
      <c r="F289" s="242">
        <f t="shared" si="9"/>
        <v>181.84034171044806</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248805.71</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532.74</v>
      </c>
      <c r="E295" s="266">
        <v>532.74</v>
      </c>
      <c r="F295" s="242">
        <f t="shared" si="10"/>
        <v>100</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366.34</v>
      </c>
      <c r="E297" s="266">
        <v>366.34</v>
      </c>
      <c r="F297" s="242">
        <f t="shared" si="10"/>
        <v>100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195.74</v>
      </c>
      <c r="E298" s="266">
        <v>195.74</v>
      </c>
      <c r="F298" s="242">
        <f t="shared" si="10"/>
        <v>100</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3220.63</v>
      </c>
      <c r="E299" s="266">
        <v>1057.3800000000001</v>
      </c>
      <c r="F299" s="242">
        <f t="shared" si="10"/>
        <v>32.831464651325987</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9" sqref="E12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305687.21000000002</v>
      </c>
      <c r="E5" s="270">
        <f>E6+E10+E13+SUM(E17:E21)</f>
        <v>308176.67000000004</v>
      </c>
      <c r="F5" s="192">
        <f t="shared" ref="F5:F36" si="0">IF(D5&gt;0,IF(E5/D5&gt;=100,"&gt;&gt;100",E5/D5*100),"-")</f>
        <v>100.81438147183195</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86630.17</v>
      </c>
      <c r="E6" s="271">
        <f>SUM(E7:E9)</f>
        <v>66484.820000000007</v>
      </c>
      <c r="F6" s="186">
        <f t="shared" si="0"/>
        <v>76.745572587471557</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86630.17</v>
      </c>
      <c r="E7" s="272">
        <v>66484.820000000007</v>
      </c>
      <c r="F7" s="186">
        <f t="shared" si="0"/>
        <v>76.745572587471557</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219057.04</v>
      </c>
      <c r="E13" s="271">
        <f>SUM(E14:E16)</f>
        <v>241691.85</v>
      </c>
      <c r="F13" s="186">
        <f t="shared" si="0"/>
        <v>110.33283842418396</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185860.66</v>
      </c>
      <c r="E14" s="272">
        <v>241638.07</v>
      </c>
      <c r="F14" s="186">
        <f t="shared" si="0"/>
        <v>130.01033677594819</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33196.379999999997</v>
      </c>
      <c r="E16" s="272">
        <v>53.78</v>
      </c>
      <c r="F16" s="186">
        <f t="shared" si="0"/>
        <v>0.16200561627502758</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92176.11</v>
      </c>
      <c r="E35" s="271">
        <f>E36+E39+E43+E50+E54+E60+E61+E66+E74</f>
        <v>10017.52</v>
      </c>
      <c r="F35" s="186">
        <f t="shared" si="0"/>
        <v>10.867805117833678</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92176.11</v>
      </c>
      <c r="E39" s="271">
        <f>SUM(E40:E42)</f>
        <v>10017.52</v>
      </c>
      <c r="F39" s="186">
        <f t="shared" si="1"/>
        <v>10.867805117833678</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92176.11</v>
      </c>
      <c r="E40" s="272">
        <v>10017.52</v>
      </c>
      <c r="F40" s="186">
        <f t="shared" si="1"/>
        <v>10.867805117833678</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4950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4950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717972.33000000007</v>
      </c>
      <c r="E82" s="271">
        <f>SUM(E83:E88)</f>
        <v>1088938.5</v>
      </c>
      <c r="F82" s="186">
        <f t="shared" si="2"/>
        <v>151.66858867666946</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13672.04</v>
      </c>
      <c r="E86" s="272">
        <v>10456.08</v>
      </c>
      <c r="F86" s="186">
        <f t="shared" si="2"/>
        <v>76.477833593231153</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704300.29</v>
      </c>
      <c r="E88" s="272">
        <v>1078482.42</v>
      </c>
      <c r="F88" s="186">
        <f t="shared" si="2"/>
        <v>153.12820899165041</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200</v>
      </c>
      <c r="E89" s="271">
        <f>E90+E94+E99+E104+E105+E106</f>
        <v>0</v>
      </c>
      <c r="F89" s="186">
        <f t="shared" si="2"/>
        <v>0</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200</v>
      </c>
      <c r="E106" s="272">
        <v>0</v>
      </c>
      <c r="F106" s="186">
        <f t="shared" si="3"/>
        <v>0</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58790.12</v>
      </c>
      <c r="E107" s="271">
        <f>SUM(E108:E113)</f>
        <v>87045.35</v>
      </c>
      <c r="F107" s="186">
        <f t="shared" si="3"/>
        <v>148.06118783224122</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44971</v>
      </c>
      <c r="E108" s="272">
        <v>69217.710000000006</v>
      </c>
      <c r="F108" s="186">
        <f t="shared" si="3"/>
        <v>153.91632385314981</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6956.62</v>
      </c>
      <c r="E111" s="272">
        <v>4827.6400000000003</v>
      </c>
      <c r="F111" s="186">
        <f t="shared" si="3"/>
        <v>69.396344776630031</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6862.5</v>
      </c>
      <c r="E113" s="272">
        <v>13000</v>
      </c>
      <c r="F113" s="186">
        <f t="shared" si="3"/>
        <v>189.43533697632057</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161217.30000000002</v>
      </c>
      <c r="E114" s="271">
        <f>E115+E118+E121+E122+SUM(E125:E128)</f>
        <v>858826.87</v>
      </c>
      <c r="F114" s="186">
        <f t="shared" si="3"/>
        <v>532.7138402640411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157489.55000000002</v>
      </c>
      <c r="E115" s="271">
        <f>SUM(E116:E117)</f>
        <v>854665.39</v>
      </c>
      <c r="F115" s="186">
        <f t="shared" si="3"/>
        <v>542.68069849713834</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137893.51</v>
      </c>
      <c r="E116" s="272">
        <v>832284.34</v>
      </c>
      <c r="F116" s="186">
        <f t="shared" si="3"/>
        <v>603.57034932245904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19596.04</v>
      </c>
      <c r="E117" s="272">
        <v>22381.05</v>
      </c>
      <c r="F117" s="186">
        <f t="shared" si="3"/>
        <v>114.21210611939962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3727.75</v>
      </c>
      <c r="E118" s="271">
        <f>SUM(E119:E120)</f>
        <v>4161.4799999999996</v>
      </c>
      <c r="F118" s="186">
        <f t="shared" si="3"/>
        <v>111.63516866742671</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3727.75</v>
      </c>
      <c r="E120" s="272">
        <v>4161.4799999999996</v>
      </c>
      <c r="F120" s="186">
        <f t="shared" si="3"/>
        <v>111.63516866742671</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27306.14</v>
      </c>
      <c r="E129" s="271">
        <f>E130+E133+SUM(E134:E140)</f>
        <v>28692.9</v>
      </c>
      <c r="F129" s="186">
        <f t="shared" si="3"/>
        <v>105.07856474770875</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5109.82</v>
      </c>
      <c r="E133" s="272">
        <v>9700</v>
      </c>
      <c r="F133" s="186">
        <f t="shared" ref="F133:F141" si="4">IF(D133&gt;0,IF(E133/D133&gt;=100,"&gt;&gt;100",E133/D133*100),"-")</f>
        <v>189.83056154619928</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8250</v>
      </c>
      <c r="E135" s="272">
        <v>8250</v>
      </c>
      <c r="F135" s="186">
        <f t="shared" si="4"/>
        <v>100</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13946.32</v>
      </c>
      <c r="E140" s="272">
        <v>10742.9</v>
      </c>
      <c r="F140" s="186">
        <f t="shared" si="4"/>
        <v>77.030356395092042</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1363349.2100000002</v>
      </c>
      <c r="E141" s="273">
        <f>E5+E22+E28+E35+E75+E82+E89+E107+E114+E129</f>
        <v>2386647.81</v>
      </c>
      <c r="F141" s="193">
        <f t="shared" si="4"/>
        <v>175.05770293437877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2" sqref="D42"/>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190765.53</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2517033.71</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982795.22</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540126.9</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329946.82</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5567.99</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39514.97</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54517.05</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13121.49</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1178369.73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355868.76</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355868.76</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2206684.27</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992479.39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502438.1</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373688.67</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6195.91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40164.97</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54969.02</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15022.72</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1107141.83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107063.05</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107063.05</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501114.96999999974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11067.89</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9370.93</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7707.78</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5079.2299999999996</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531.21</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2</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2095.34</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992.48</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730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262.48</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670.67</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0.01</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670.66</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1696.96</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1696.96</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490047.07999999996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84677.67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156563.70000000001</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248805.71</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S9" sqref="S9"/>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6</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37033</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Provjera</v>
      </c>
      <c r="C215" s="131" t="s">
        <v>3248</v>
      </c>
      <c r="D215" s="59"/>
      <c r="E215" s="187">
        <f t="shared" si="12"/>
        <v>0</v>
      </c>
      <c r="F215" s="187">
        <f t="shared" si="13"/>
        <v>1</v>
      </c>
      <c r="G215" s="187"/>
      <c r="H215" s="187"/>
      <c r="I215" s="187"/>
      <c r="J215" s="187"/>
      <c r="K215" s="187"/>
      <c r="L215" s="187">
        <f>IF(AND('PR-RAS'!D33&gt;0,SUM('PR-RAS'!D659:'PR-RAS'!D660)=0),1,0)</f>
        <v>1</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2025-02-14T08:42:08Z</cp:lastPrinted>
  <dcterms:created xsi:type="dcterms:W3CDTF">2022-04-01T05:14:30Z</dcterms:created>
  <dcterms:modified xsi:type="dcterms:W3CDTF">2025-02-14T09:26:27Z</dcterms:modified>
</cp:coreProperties>
</file>